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210\Desktop\"/>
    </mc:Choice>
  </mc:AlternateContent>
  <bookViews>
    <workbookView xWindow="0" yWindow="0" windowWidth="44895" windowHeight="12105" tabRatio="794"/>
  </bookViews>
  <sheets>
    <sheet name="Totals-Summary" sheetId="1" r:id="rId1"/>
    <sheet name="Labour Costs" sheetId="2" r:id="rId2"/>
    <sheet name="Materials Costs" sheetId="5" r:id="rId3"/>
    <sheet name="Capital Equipment" sheetId="6" r:id="rId4"/>
    <sheet name="Sub-Contract Costs" sheetId="7" r:id="rId5"/>
    <sheet name="Travel &amp; Subsistence" sheetId="8" r:id="rId6"/>
    <sheet name="Overhead Costs" sheetId="4" r:id="rId7"/>
    <sheet name="Other Costs" sheetId="9" r:id="rId8"/>
    <sheet name="Sheet1" sheetId="10" r:id="rId9"/>
  </sheets>
  <calcPr calcId="162913"/>
</workbook>
</file>

<file path=xl/calcChain.xml><?xml version="1.0" encoding="utf-8"?>
<calcChain xmlns="http://schemas.openxmlformats.org/spreadsheetml/2006/main">
  <c r="H9" i="5" l="1"/>
  <c r="K9" i="5" s="1"/>
  <c r="D9" i="5"/>
  <c r="I9" i="2"/>
  <c r="I10" i="2"/>
  <c r="I11" i="2"/>
  <c r="I12" i="2"/>
  <c r="I13" i="2"/>
  <c r="I14" i="2"/>
  <c r="L14" i="2" s="1"/>
  <c r="I15" i="2"/>
  <c r="I16" i="2"/>
  <c r="E9" i="2"/>
  <c r="E10" i="2"/>
  <c r="E11" i="2"/>
  <c r="L11" i="2" s="1"/>
  <c r="E12" i="2"/>
  <c r="L12" i="2" s="1"/>
  <c r="E13" i="2"/>
  <c r="E14" i="2"/>
  <c r="K14" i="2" s="1"/>
  <c r="E15" i="2"/>
  <c r="E16" i="2"/>
  <c r="L16" i="2" s="1"/>
  <c r="D9" i="9"/>
  <c r="D10" i="9"/>
  <c r="K10" i="9" s="1"/>
  <c r="D11" i="9"/>
  <c r="D12" i="9"/>
  <c r="D13" i="9"/>
  <c r="J13" i="9" s="1"/>
  <c r="D14" i="9"/>
  <c r="D15" i="9"/>
  <c r="D16" i="9"/>
  <c r="K16" i="9" s="1"/>
  <c r="H9" i="9"/>
  <c r="H10" i="9"/>
  <c r="H11" i="9"/>
  <c r="K11" i="9" s="1"/>
  <c r="H12" i="9"/>
  <c r="H13" i="9"/>
  <c r="K13" i="9" s="1"/>
  <c r="H14" i="9"/>
  <c r="H15" i="9"/>
  <c r="K15" i="9" s="1"/>
  <c r="H16" i="9"/>
  <c r="J16" i="9"/>
  <c r="J14" i="9"/>
  <c r="J12" i="9"/>
  <c r="J10" i="9"/>
  <c r="D16" i="4"/>
  <c r="K16" i="4" s="1"/>
  <c r="H16" i="4"/>
  <c r="D15" i="4"/>
  <c r="H15" i="4"/>
  <c r="J15" i="4" s="1"/>
  <c r="D14" i="4"/>
  <c r="K14" i="4" s="1"/>
  <c r="H14" i="4"/>
  <c r="J14" i="4"/>
  <c r="D13" i="4"/>
  <c r="J13" i="4" s="1"/>
  <c r="H13" i="4"/>
  <c r="D12" i="4"/>
  <c r="J12" i="4" s="1"/>
  <c r="H12" i="4"/>
  <c r="D11" i="4"/>
  <c r="H11" i="4"/>
  <c r="J11" i="4" s="1"/>
  <c r="D9" i="4"/>
  <c r="K9" i="4" s="1"/>
  <c r="H9" i="4"/>
  <c r="J9" i="4"/>
  <c r="D9" i="8"/>
  <c r="D10" i="8"/>
  <c r="D11" i="8"/>
  <c r="D12" i="8"/>
  <c r="K12" i="8" s="1"/>
  <c r="D13" i="8"/>
  <c r="D14" i="8"/>
  <c r="H9" i="8"/>
  <c r="H10" i="8"/>
  <c r="H11" i="8"/>
  <c r="H12" i="8"/>
  <c r="H13" i="8"/>
  <c r="H14" i="8"/>
  <c r="J14" i="8" s="1"/>
  <c r="D9" i="7"/>
  <c r="D10" i="7"/>
  <c r="D11" i="7"/>
  <c r="D12" i="7"/>
  <c r="D13" i="7"/>
  <c r="D14" i="7"/>
  <c r="K14" i="7" s="1"/>
  <c r="D15" i="7"/>
  <c r="D16" i="7"/>
  <c r="H9" i="7"/>
  <c r="K9" i="7" s="1"/>
  <c r="H10" i="7"/>
  <c r="H11" i="7"/>
  <c r="H12" i="7"/>
  <c r="J12" i="7" s="1"/>
  <c r="H13" i="7"/>
  <c r="K13" i="7" s="1"/>
  <c r="H14" i="7"/>
  <c r="J14" i="7" s="1"/>
  <c r="H15" i="7"/>
  <c r="H16" i="7"/>
  <c r="J16" i="7" s="1"/>
  <c r="J15" i="7"/>
  <c r="D9" i="6"/>
  <c r="D10" i="6"/>
  <c r="D11" i="6"/>
  <c r="J11" i="6" s="1"/>
  <c r="D12" i="6"/>
  <c r="D13" i="6"/>
  <c r="D14" i="6"/>
  <c r="K14" i="6" s="1"/>
  <c r="D15" i="6"/>
  <c r="J15" i="6" s="1"/>
  <c r="D16" i="6"/>
  <c r="H9" i="6"/>
  <c r="J9" i="6" s="1"/>
  <c r="H10" i="6"/>
  <c r="H17" i="6" s="1"/>
  <c r="H10" i="1" s="1"/>
  <c r="H11" i="6"/>
  <c r="K11" i="6" s="1"/>
  <c r="H12" i="6"/>
  <c r="H13" i="6"/>
  <c r="K13" i="6" s="1"/>
  <c r="H14" i="6"/>
  <c r="H15" i="6"/>
  <c r="K15" i="6" s="1"/>
  <c r="H16" i="6"/>
  <c r="J16" i="6"/>
  <c r="J14" i="6"/>
  <c r="J12" i="6"/>
  <c r="J10" i="6"/>
  <c r="D16" i="5"/>
  <c r="K16" i="5" s="1"/>
  <c r="J16" i="5"/>
  <c r="D15" i="5"/>
  <c r="J15" i="5" s="1"/>
  <c r="D14" i="5"/>
  <c r="H14" i="5"/>
  <c r="D13" i="5"/>
  <c r="J13" i="5"/>
  <c r="D12" i="5"/>
  <c r="H12" i="5"/>
  <c r="J12" i="5" s="1"/>
  <c r="D11" i="5"/>
  <c r="J11" i="5" s="1"/>
  <c r="H11" i="5"/>
  <c r="D10" i="5"/>
  <c r="D17" i="5" s="1"/>
  <c r="H10" i="5"/>
  <c r="K15" i="2"/>
  <c r="K13" i="2"/>
  <c r="K11" i="2"/>
  <c r="K14" i="9"/>
  <c r="K13" i="4"/>
  <c r="D10" i="4"/>
  <c r="H10" i="4"/>
  <c r="K10" i="4"/>
  <c r="K15" i="7"/>
  <c r="K16" i="6"/>
  <c r="K12" i="6"/>
  <c r="K15" i="5"/>
  <c r="L15" i="2"/>
  <c r="L13" i="2"/>
  <c r="F17" i="4"/>
  <c r="F13" i="1" s="1"/>
  <c r="G15" i="8"/>
  <c r="G12" i="1" s="1"/>
  <c r="G17" i="9"/>
  <c r="G14" i="1" s="1"/>
  <c r="F17" i="9"/>
  <c r="F14" i="1"/>
  <c r="G17" i="4"/>
  <c r="G13" i="1" s="1"/>
  <c r="K12" i="4"/>
  <c r="J10" i="4"/>
  <c r="F15" i="8"/>
  <c r="F12" i="1" s="1"/>
  <c r="G17" i="7"/>
  <c r="G11" i="1" s="1"/>
  <c r="F17" i="7"/>
  <c r="F11" i="1" s="1"/>
  <c r="G17" i="6"/>
  <c r="G10" i="1" s="1"/>
  <c r="F17" i="6"/>
  <c r="F10" i="1"/>
  <c r="G17" i="5"/>
  <c r="G9" i="1" s="1"/>
  <c r="F17" i="5"/>
  <c r="F9" i="1"/>
  <c r="H17" i="2"/>
  <c r="G8" i="1" s="1"/>
  <c r="G17" i="2"/>
  <c r="F8" i="1" s="1"/>
  <c r="A4" i="8"/>
  <c r="C17" i="9"/>
  <c r="C14" i="1" s="1"/>
  <c r="B17" i="9"/>
  <c r="B14" i="1" s="1"/>
  <c r="C15" i="8"/>
  <c r="C12" i="1" s="1"/>
  <c r="B15" i="8"/>
  <c r="B12" i="1" s="1"/>
  <c r="C17" i="7"/>
  <c r="C11" i="1" s="1"/>
  <c r="B17" i="7"/>
  <c r="B11" i="1" s="1"/>
  <c r="C17" i="6"/>
  <c r="C10" i="1" s="1"/>
  <c r="B17" i="6"/>
  <c r="B10" i="1"/>
  <c r="K9" i="6"/>
  <c r="C17" i="5"/>
  <c r="C9" i="1" s="1"/>
  <c r="B17" i="5"/>
  <c r="B9" i="1"/>
  <c r="D17" i="2"/>
  <c r="C8" i="1" s="1"/>
  <c r="C17" i="2"/>
  <c r="B8" i="1" s="1"/>
  <c r="L9" i="2"/>
  <c r="A4" i="9"/>
  <c r="A2" i="9"/>
  <c r="A2" i="8"/>
  <c r="A4" i="7"/>
  <c r="A2" i="7"/>
  <c r="A4" i="6"/>
  <c r="A2" i="6"/>
  <c r="A4" i="5"/>
  <c r="A2" i="5"/>
  <c r="A4" i="4"/>
  <c r="A2" i="4"/>
  <c r="A4" i="2"/>
  <c r="A2" i="2"/>
  <c r="C17" i="4"/>
  <c r="C13" i="1"/>
  <c r="B17" i="4"/>
  <c r="B13" i="1" s="1"/>
  <c r="K9" i="9"/>
  <c r="H17" i="4"/>
  <c r="H13" i="1" s="1"/>
  <c r="D17" i="4"/>
  <c r="D13" i="1" s="1"/>
  <c r="K14" i="5" l="1"/>
  <c r="K12" i="5"/>
  <c r="K13" i="8"/>
  <c r="K14" i="8"/>
  <c r="J12" i="8"/>
  <c r="J9" i="8"/>
  <c r="K9" i="8"/>
  <c r="J11" i="8"/>
  <c r="K10" i="8"/>
  <c r="K12" i="9"/>
  <c r="J10" i="8"/>
  <c r="D17" i="6"/>
  <c r="J17" i="6" s="1"/>
  <c r="K11" i="5"/>
  <c r="J9" i="9"/>
  <c r="D17" i="9"/>
  <c r="D14" i="1" s="1"/>
  <c r="K9" i="2"/>
  <c r="H17" i="5"/>
  <c r="H9" i="1" s="1"/>
  <c r="J9" i="5"/>
  <c r="J13" i="7"/>
  <c r="H17" i="7"/>
  <c r="H11" i="1" s="1"/>
  <c r="J11" i="7"/>
  <c r="K11" i="7"/>
  <c r="K10" i="7"/>
  <c r="D17" i="7"/>
  <c r="D11" i="1" s="1"/>
  <c r="J9" i="7"/>
  <c r="C15" i="1"/>
  <c r="I17" i="2"/>
  <c r="H8" i="1" s="1"/>
  <c r="E17" i="2"/>
  <c r="D8" i="1" s="1"/>
  <c r="K17" i="6"/>
  <c r="K13" i="1"/>
  <c r="J13" i="1"/>
  <c r="G15" i="1"/>
  <c r="B15" i="1"/>
  <c r="D9" i="1"/>
  <c r="J17" i="5"/>
  <c r="F15" i="1"/>
  <c r="K17" i="4"/>
  <c r="J17" i="4"/>
  <c r="K13" i="5"/>
  <c r="K10" i="6"/>
  <c r="K11" i="8"/>
  <c r="K15" i="4"/>
  <c r="J10" i="5"/>
  <c r="J14" i="5"/>
  <c r="H15" i="8"/>
  <c r="H12" i="1" s="1"/>
  <c r="J16" i="4"/>
  <c r="H17" i="9"/>
  <c r="H14" i="1" s="1"/>
  <c r="L10" i="2"/>
  <c r="K10" i="5"/>
  <c r="K12" i="7"/>
  <c r="K16" i="7"/>
  <c r="K11" i="4"/>
  <c r="K12" i="2"/>
  <c r="K16" i="2"/>
  <c r="J13" i="6"/>
  <c r="J10" i="7"/>
  <c r="J13" i="8"/>
  <c r="D15" i="8"/>
  <c r="J11" i="9"/>
  <c r="J15" i="9"/>
  <c r="K10" i="2"/>
  <c r="D10" i="1" l="1"/>
  <c r="J17" i="9"/>
  <c r="K17" i="5"/>
  <c r="H15" i="1"/>
  <c r="J17" i="7"/>
  <c r="J11" i="1"/>
  <c r="K17" i="7"/>
  <c r="K11" i="1"/>
  <c r="L17" i="2"/>
  <c r="K17" i="2"/>
  <c r="K8" i="1"/>
  <c r="J8" i="1"/>
  <c r="K10" i="1"/>
  <c r="J10" i="1"/>
  <c r="K17" i="9"/>
  <c r="J9" i="1"/>
  <c r="K9" i="1"/>
  <c r="J15" i="8"/>
  <c r="D12" i="1"/>
  <c r="K15" i="8"/>
  <c r="K14" i="1"/>
  <c r="J14" i="1"/>
  <c r="K12" i="1" l="1"/>
  <c r="J12" i="1"/>
  <c r="D15" i="1"/>
  <c r="J15" i="1" l="1"/>
  <c r="K15" i="1"/>
</calcChain>
</file>

<file path=xl/sharedStrings.xml><?xml version="1.0" encoding="utf-8"?>
<sst xmlns="http://schemas.openxmlformats.org/spreadsheetml/2006/main" count="223" uniqueCount="93">
  <si>
    <t>Company Name:</t>
  </si>
  <si>
    <r>
      <rPr>
        <b/>
        <i/>
        <u/>
        <sz val="11"/>
        <color indexed="8"/>
        <rFont val="Calibri"/>
        <family val="2"/>
      </rPr>
      <t>Note:</t>
    </r>
    <r>
      <rPr>
        <b/>
        <sz val="11"/>
        <color rgb="FFFF0000"/>
        <rFont val="Calibri"/>
        <family val="2"/>
      </rPr>
      <t xml:space="preserve"> Do not enter data on this page except for cells A2, A4, A21, A23, A25 &amp; A27</t>
    </r>
    <r>
      <rPr>
        <b/>
        <sz val="11"/>
        <color indexed="8"/>
        <rFont val="Calibri"/>
        <family val="2"/>
      </rPr>
      <t>. Enter all remaining data into the 'red-tabbed' sheets which follow.  That data will be automatically captured on this sheet as an overall summary.</t>
    </r>
  </si>
  <si>
    <t>Project Title:</t>
  </si>
  <si>
    <t>SBRI Healthcare Phase 1 Application (Costs inclusive of VAT)</t>
  </si>
  <si>
    <t>Actual/Revised</t>
  </si>
  <si>
    <t>Variance</t>
  </si>
  <si>
    <t>Variance %</t>
  </si>
  <si>
    <t>Notes</t>
  </si>
  <si>
    <t>Qtr 1</t>
  </si>
  <si>
    <t>Qtr 2</t>
  </si>
  <si>
    <t>Total</t>
  </si>
  <si>
    <t>Project Costs</t>
  </si>
  <si>
    <t>Labour Costs</t>
  </si>
  <si>
    <t>Materials Costs</t>
  </si>
  <si>
    <t>Capital Equipment Costs</t>
  </si>
  <si>
    <t>Sub-Contract Costs</t>
  </si>
  <si>
    <t>Travel &amp; Subsistence Costs</t>
  </si>
  <si>
    <t>Overhead Costs (postage, carriage, sundries, etc)</t>
  </si>
  <si>
    <t>Other Costs</t>
  </si>
  <si>
    <t>Total Project Costs</t>
  </si>
  <si>
    <t>Approved by Financial Controller or Accountant:</t>
  </si>
  <si>
    <t>Signature_____________________</t>
  </si>
  <si>
    <t>Hourly Cost</t>
  </si>
  <si>
    <r>
      <rPr>
        <b/>
        <sz val="11"/>
        <color theme="1"/>
        <rFont val="Calibri"/>
        <family val="2"/>
        <scheme val="minor"/>
      </rPr>
      <t>Labour Costs</t>
    </r>
    <r>
      <rPr>
        <sz val="11"/>
        <color theme="1"/>
        <rFont val="Calibri"/>
        <family val="2"/>
        <scheme val="minor"/>
      </rPr>
      <t xml:space="preserve"> (Identity of each listed below)</t>
    </r>
  </si>
  <si>
    <t>Manager/Staff 4</t>
  </si>
  <si>
    <t>Manager/Staff 5</t>
  </si>
  <si>
    <t>Manager/Staff 6</t>
  </si>
  <si>
    <t>Manager/Staff 7</t>
  </si>
  <si>
    <t>Manager/Staff 8</t>
  </si>
  <si>
    <t>Total Labour Costs</t>
  </si>
  <si>
    <r>
      <rPr>
        <b/>
        <sz val="11"/>
        <color theme="1"/>
        <rFont val="Calibri"/>
        <family val="2"/>
        <scheme val="minor"/>
      </rPr>
      <t>Material Costs</t>
    </r>
    <r>
      <rPr>
        <sz val="11"/>
        <color theme="1"/>
        <rFont val="Calibri"/>
        <family val="2"/>
        <scheme val="minor"/>
      </rPr>
      <t xml:space="preserve"> (Identity of each listed below)</t>
    </r>
  </si>
  <si>
    <t>Item 3</t>
  </si>
  <si>
    <t>Item 4</t>
  </si>
  <si>
    <t>Item 5</t>
  </si>
  <si>
    <t>Item 6</t>
  </si>
  <si>
    <t>Item 7</t>
  </si>
  <si>
    <t>Others</t>
  </si>
  <si>
    <t>Total Material Costs</t>
  </si>
  <si>
    <r>
      <rPr>
        <b/>
        <sz val="11"/>
        <color theme="1"/>
        <rFont val="Calibri"/>
        <family val="2"/>
        <scheme val="minor"/>
      </rPr>
      <t>Capital Equipment Cost</t>
    </r>
    <r>
      <rPr>
        <sz val="11"/>
        <color theme="1"/>
        <rFont val="Calibri"/>
        <family val="2"/>
        <scheme val="minor"/>
      </rPr>
      <t>s (Identity of each below)</t>
    </r>
  </si>
  <si>
    <t>Total Capital Equipment Costs</t>
  </si>
  <si>
    <r>
      <rPr>
        <b/>
        <sz val="11"/>
        <color theme="1"/>
        <rFont val="Calibri"/>
        <family val="2"/>
        <scheme val="minor"/>
      </rPr>
      <t>Sub-Contract Costs</t>
    </r>
    <r>
      <rPr>
        <sz val="11"/>
        <color theme="1"/>
        <rFont val="Calibri"/>
        <family val="2"/>
        <scheme val="minor"/>
      </rPr>
      <t xml:space="preserve"> (Identity of each below)</t>
    </r>
  </si>
  <si>
    <t>Total Sub-Contract Costs</t>
  </si>
  <si>
    <r>
      <rPr>
        <b/>
        <sz val="11"/>
        <color theme="1"/>
        <rFont val="Calibri"/>
        <family val="2"/>
        <scheme val="minor"/>
      </rPr>
      <t>Travel &amp; Subsistence Costs</t>
    </r>
    <r>
      <rPr>
        <sz val="11"/>
        <color theme="1"/>
        <rFont val="Calibri"/>
        <family val="2"/>
        <scheme val="minor"/>
      </rPr>
      <t xml:space="preserve"> (Identity of each below)</t>
    </r>
  </si>
  <si>
    <t>Travel</t>
  </si>
  <si>
    <t>Subsistence</t>
  </si>
  <si>
    <t>Other</t>
  </si>
  <si>
    <t>Total Travel &amp; Subsistence Costs</t>
  </si>
  <si>
    <r>
      <rPr>
        <b/>
        <sz val="11"/>
        <color theme="1"/>
        <rFont val="Calibri"/>
        <family val="2"/>
        <scheme val="minor"/>
      </rPr>
      <t>Overhead Costs</t>
    </r>
    <r>
      <rPr>
        <sz val="11"/>
        <color theme="1"/>
        <rFont val="Calibri"/>
        <family val="2"/>
        <scheme val="minor"/>
      </rPr>
      <t xml:space="preserve"> (Identity of each below)</t>
    </r>
  </si>
  <si>
    <t>Postage</t>
  </si>
  <si>
    <t>Carriage</t>
  </si>
  <si>
    <t>Sundries</t>
  </si>
  <si>
    <t>Total Overhead Costs</t>
  </si>
  <si>
    <r>
      <rPr>
        <b/>
        <sz val="11"/>
        <color theme="1"/>
        <rFont val="Calibri"/>
        <family val="2"/>
        <scheme val="minor"/>
      </rPr>
      <t>"Other" Costs</t>
    </r>
    <r>
      <rPr>
        <sz val="11"/>
        <color theme="1"/>
        <rFont val="Calibri"/>
        <family val="2"/>
        <scheme val="minor"/>
      </rPr>
      <t xml:space="preserve"> (including IP) (Itemisation of each below)</t>
    </r>
  </si>
  <si>
    <t>Item 8</t>
  </si>
  <si>
    <t>Total 'Other' Costs</t>
  </si>
  <si>
    <t>Budget (from contract)</t>
  </si>
  <si>
    <t>Viamed Ltd.</t>
  </si>
  <si>
    <t>Portable wearable paediatric oxygen monitoring device</t>
  </si>
  <si>
    <t>Derek Lamb</t>
  </si>
  <si>
    <t>Steve Nixon</t>
  </si>
  <si>
    <t>John Lamb</t>
  </si>
  <si>
    <t>Jan-Philip Bruening</t>
  </si>
  <si>
    <t>Tom Wright - Medilink</t>
  </si>
  <si>
    <t>Dr Patrick Trotter - Medilink</t>
  </si>
  <si>
    <t>Dr Ruth Kingshott -SCH</t>
  </si>
  <si>
    <t>Professor Heather Elphick - SCH</t>
  </si>
  <si>
    <t>Fadi Juniad - NIRI</t>
  </si>
  <si>
    <t>Research governance</t>
  </si>
  <si>
    <t>NHS IP support</t>
  </si>
  <si>
    <t>Data capture electronics</t>
  </si>
  <si>
    <t>Specialist parts for sensors</t>
  </si>
  <si>
    <t>Travel - Focus Group</t>
  </si>
  <si>
    <t>Sensor prototype tooling/CAD drawing generation</t>
  </si>
  <si>
    <t>Moulding processing costs</t>
  </si>
  <si>
    <t>Focus group attendance costs</t>
  </si>
  <si>
    <t>Focus group lunch costs</t>
  </si>
  <si>
    <t>Not budgeted in the application, but offset against no travel costs.</t>
  </si>
  <si>
    <t>UPS costs, 5 packages for SD cards with patient data</t>
  </si>
  <si>
    <t>Battery for RAD-7</t>
  </si>
  <si>
    <t>RTC battery for RAD-7</t>
  </si>
  <si>
    <t>Masimo disposable sensors</t>
  </si>
  <si>
    <t>To synchronize patient data</t>
  </si>
  <si>
    <t>Parts for prototype sensors</t>
  </si>
  <si>
    <t>EUR 102.99, for power back up &amp; patient safety</t>
  </si>
  <si>
    <t>SD cards (x11)</t>
  </si>
  <si>
    <t>To be presented at Phase II interview</t>
  </si>
  <si>
    <t>Not used, as focus group directed towards deveopment of new type of disposable sensors with innovative patient interface</t>
  </si>
  <si>
    <t>Production of CAD drawings for oximeter concept design</t>
  </si>
  <si>
    <t>Supplied by Sheffield Children's Hospital for Gold standard reference</t>
  </si>
  <si>
    <t>50 development sensors with Hydrogel/Neotech interface</t>
  </si>
  <si>
    <t>For datalogger patient data storage</t>
  </si>
  <si>
    <t>No cost incurred</t>
  </si>
  <si>
    <t>Unused, not wanted by the focus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</si>
</sst>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0.0_ ;[Red]\-0.0\ "/>
    <numFmt numFmtId="165" formatCode="0_ ;[Red]\-0\ 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u/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1">
    <xf numFmtId="0" fontId="0" fillId="0" borderId="0" xfId="0"/>
    <xf numFmtId="6" fontId="0" fillId="0" borderId="0" xfId="0" applyNumberFormat="1"/>
    <xf numFmtId="0" fontId="0" fillId="0" borderId="0" xfId="0" applyFill="1" applyBorder="1" applyAlignment="1">
      <alignment horizontal="left" indent="1"/>
    </xf>
    <xf numFmtId="6" fontId="0" fillId="0" borderId="0" xfId="0" applyNumberFormat="1" applyBorder="1"/>
    <xf numFmtId="0" fontId="1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 indent="2"/>
    </xf>
    <xf numFmtId="0" fontId="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 inden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15" fontId="1" fillId="0" borderId="2" xfId="0" applyNumberFormat="1" applyFont="1" applyBorder="1" applyAlignment="1">
      <alignment horizontal="center"/>
    </xf>
    <xf numFmtId="0" fontId="6" fillId="0" borderId="0" xfId="0" applyFont="1"/>
    <xf numFmtId="6" fontId="0" fillId="0" borderId="3" xfId="0" applyNumberFormat="1" applyBorder="1"/>
    <xf numFmtId="15" fontId="1" fillId="0" borderId="4" xfId="0" applyNumberFormat="1" applyFont="1" applyBorder="1" applyAlignment="1">
      <alignment horizontal="center"/>
    </xf>
    <xf numFmtId="6" fontId="6" fillId="0" borderId="3" xfId="0" applyNumberFormat="1" applyFont="1" applyBorder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6" fontId="6" fillId="0" borderId="0" xfId="0" applyNumberFormat="1" applyFont="1" applyBorder="1"/>
    <xf numFmtId="15" fontId="1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6" fontId="1" fillId="0" borderId="0" xfId="0" applyNumberFormat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15" fontId="1" fillId="0" borderId="9" xfId="0" applyNumberFormat="1" applyFont="1" applyBorder="1" applyAlignment="1">
      <alignment horizontal="center"/>
    </xf>
    <xf numFmtId="6" fontId="0" fillId="0" borderId="8" xfId="0" applyNumberFormat="1" applyBorder="1"/>
    <xf numFmtId="6" fontId="1" fillId="0" borderId="10" xfId="0" applyNumberFormat="1" applyFont="1" applyBorder="1"/>
    <xf numFmtId="6" fontId="1" fillId="0" borderId="11" xfId="0" applyNumberFormat="1" applyFont="1" applyBorder="1"/>
    <xf numFmtId="6" fontId="1" fillId="0" borderId="12" xfId="0" applyNumberFormat="1" applyFont="1" applyBorder="1"/>
    <xf numFmtId="0" fontId="1" fillId="0" borderId="8" xfId="0" applyFont="1" applyBorder="1" applyAlignment="1">
      <alignment horizontal="left"/>
    </xf>
    <xf numFmtId="0" fontId="0" fillId="0" borderId="8" xfId="0" applyFill="1" applyBorder="1" applyAlignment="1">
      <alignment horizontal="left" indent="1"/>
    </xf>
    <xf numFmtId="0" fontId="1" fillId="0" borderId="10" xfId="0" applyFont="1" applyFill="1" applyBorder="1" applyAlignment="1">
      <alignment horizontal="left"/>
    </xf>
    <xf numFmtId="164" fontId="6" fillId="0" borderId="0" xfId="1" applyNumberFormat="1" applyFont="1"/>
    <xf numFmtId="165" fontId="6" fillId="0" borderId="0" xfId="1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6" fontId="0" fillId="0" borderId="2" xfId="0" applyNumberFormat="1" applyBorder="1"/>
    <xf numFmtId="0" fontId="0" fillId="0" borderId="0" xfId="0" applyAlignment="1">
      <alignment wrapText="1"/>
    </xf>
    <xf numFmtId="0" fontId="6" fillId="0" borderId="9" xfId="0" applyFont="1" applyBorder="1" applyAlignment="1">
      <alignment wrapText="1"/>
    </xf>
    <xf numFmtId="15" fontId="1" fillId="0" borderId="2" xfId="0" applyNumberFormat="1" applyFont="1" applyBorder="1" applyAlignment="1">
      <alignment horizontal="center" wrapText="1"/>
    </xf>
    <xf numFmtId="15" fontId="1" fillId="0" borderId="4" xfId="0" applyNumberFormat="1" applyFont="1" applyBorder="1" applyAlignment="1">
      <alignment horizontal="center" wrapText="1"/>
    </xf>
    <xf numFmtId="15" fontId="1" fillId="0" borderId="9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15" fontId="1" fillId="0" borderId="0" xfId="0" applyNumberFormat="1" applyFont="1" applyFill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6" fontId="0" fillId="0" borderId="14" xfId="0" applyNumberFormat="1" applyFill="1" applyBorder="1" applyAlignment="1"/>
    <xf numFmtId="6" fontId="0" fillId="0" borderId="13" xfId="0" applyNumberFormat="1" applyFill="1" applyBorder="1" applyAlignment="1"/>
    <xf numFmtId="0" fontId="6" fillId="4" borderId="15" xfId="0" applyFont="1" applyFill="1" applyBorder="1" applyAlignment="1">
      <alignment wrapText="1"/>
    </xf>
    <xf numFmtId="0" fontId="6" fillId="4" borderId="16" xfId="0" applyFont="1" applyFill="1" applyBorder="1"/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vertical="top" wrapText="1"/>
    </xf>
    <xf numFmtId="6" fontId="11" fillId="5" borderId="8" xfId="0" applyNumberFormat="1" applyFont="1" applyFill="1" applyBorder="1"/>
    <xf numFmtId="6" fontId="11" fillId="5" borderId="0" xfId="0" applyNumberFormat="1" applyFont="1" applyFill="1" applyBorder="1"/>
    <xf numFmtId="6" fontId="12" fillId="5" borderId="3" xfId="0" applyNumberFormat="1" applyFont="1" applyFill="1" applyBorder="1"/>
    <xf numFmtId="6" fontId="13" fillId="5" borderId="10" xfId="0" applyNumberFormat="1" applyFont="1" applyFill="1" applyBorder="1"/>
    <xf numFmtId="6" fontId="13" fillId="5" borderId="11" xfId="0" applyNumberFormat="1" applyFont="1" applyFill="1" applyBorder="1"/>
    <xf numFmtId="6" fontId="13" fillId="5" borderId="12" xfId="0" applyNumberFormat="1" applyFont="1" applyFill="1" applyBorder="1"/>
    <xf numFmtId="6" fontId="0" fillId="5" borderId="8" xfId="0" applyNumberFormat="1" applyFill="1" applyBorder="1"/>
    <xf numFmtId="6" fontId="0" fillId="5" borderId="0" xfId="0" applyNumberFormat="1" applyFill="1" applyBorder="1"/>
    <xf numFmtId="6" fontId="6" fillId="5" borderId="3" xfId="0" applyNumberFormat="1" applyFont="1" applyFill="1" applyBorder="1"/>
    <xf numFmtId="6" fontId="1" fillId="5" borderId="10" xfId="0" applyNumberFormat="1" applyFont="1" applyFill="1" applyBorder="1"/>
    <xf numFmtId="6" fontId="1" fillId="5" borderId="11" xfId="0" applyNumberFormat="1" applyFont="1" applyFill="1" applyBorder="1"/>
    <xf numFmtId="6" fontId="1" fillId="5" borderId="12" xfId="0" applyNumberFormat="1" applyFont="1" applyFill="1" applyBorder="1"/>
    <xf numFmtId="14" fontId="6" fillId="4" borderId="17" xfId="0" applyNumberFormat="1" applyFont="1" applyFill="1" applyBorder="1"/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wrapText="1" indent="1"/>
    </xf>
    <xf numFmtId="0" fontId="1" fillId="5" borderId="0" xfId="0" applyFont="1" applyFill="1" applyAlignment="1">
      <alignment vertical="top" wrapText="1"/>
    </xf>
    <xf numFmtId="0" fontId="8" fillId="3" borderId="8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4"/>
  <sheetViews>
    <sheetView tabSelected="1" workbookViewId="0">
      <selection activeCell="J17" sqref="J17"/>
    </sheetView>
  </sheetViews>
  <sheetFormatPr defaultRowHeight="15" x14ac:dyDescent="0.25"/>
  <cols>
    <col min="1" max="1" width="30.28515625" customWidth="1"/>
    <col min="2" max="3" width="9.42578125" customWidth="1"/>
    <col min="4" max="4" width="11.85546875" customWidth="1"/>
    <col min="5" max="5" width="4.85546875" style="12" customWidth="1"/>
    <col min="9" max="9" width="4.140625" customWidth="1"/>
    <col min="10" max="10" width="11.140625" customWidth="1"/>
    <col min="11" max="11" width="10.5703125" customWidth="1"/>
  </cols>
  <sheetData>
    <row r="1" spans="1:12" ht="21.95" customHeight="1" x14ac:dyDescent="0.25">
      <c r="A1" s="49" t="s">
        <v>0</v>
      </c>
      <c r="B1" s="67" t="s">
        <v>1</v>
      </c>
      <c r="C1" s="67"/>
      <c r="D1" s="67"/>
    </row>
    <row r="2" spans="1:12" ht="21.95" customHeight="1" x14ac:dyDescent="0.25">
      <c r="A2" s="50" t="s">
        <v>56</v>
      </c>
      <c r="B2" s="67"/>
      <c r="C2" s="67"/>
      <c r="D2" s="67"/>
    </row>
    <row r="3" spans="1:12" ht="79.5" customHeight="1" x14ac:dyDescent="0.25">
      <c r="A3" s="49" t="s">
        <v>2</v>
      </c>
      <c r="B3" s="67"/>
      <c r="C3" s="67"/>
      <c r="D3" s="67"/>
    </row>
    <row r="4" spans="1:12" ht="30" x14ac:dyDescent="0.25">
      <c r="A4" s="51" t="s">
        <v>57</v>
      </c>
      <c r="B4" s="71" t="s">
        <v>3</v>
      </c>
      <c r="C4" s="72"/>
      <c r="D4" s="73"/>
      <c r="E4" s="22"/>
      <c r="F4" s="71" t="s">
        <v>3</v>
      </c>
      <c r="G4" s="72"/>
      <c r="H4" s="73"/>
    </row>
    <row r="5" spans="1:12" x14ac:dyDescent="0.25">
      <c r="B5" s="68" t="s">
        <v>55</v>
      </c>
      <c r="C5" s="69"/>
      <c r="D5" s="70"/>
      <c r="E5" s="23"/>
      <c r="F5" s="68" t="s">
        <v>4</v>
      </c>
      <c r="G5" s="69"/>
      <c r="H5" s="70"/>
      <c r="J5" s="12" t="s">
        <v>5</v>
      </c>
      <c r="K5" s="12" t="s">
        <v>6</v>
      </c>
      <c r="L5" t="s">
        <v>7</v>
      </c>
    </row>
    <row r="6" spans="1:12" x14ac:dyDescent="0.25">
      <c r="B6" s="24" t="s">
        <v>8</v>
      </c>
      <c r="C6" s="11" t="s">
        <v>9</v>
      </c>
      <c r="D6" s="14" t="s">
        <v>10</v>
      </c>
      <c r="E6" s="19"/>
      <c r="F6" s="24" t="s">
        <v>8</v>
      </c>
      <c r="G6" s="11" t="s">
        <v>9</v>
      </c>
      <c r="H6" s="14" t="s">
        <v>10</v>
      </c>
      <c r="K6" s="12"/>
    </row>
    <row r="7" spans="1:12" x14ac:dyDescent="0.25">
      <c r="A7" s="4" t="s">
        <v>11</v>
      </c>
      <c r="B7" s="25"/>
      <c r="C7" s="3"/>
      <c r="D7" s="15"/>
      <c r="E7" s="20"/>
      <c r="F7" s="25"/>
      <c r="G7" s="3"/>
      <c r="H7" s="15"/>
      <c r="K7" s="12"/>
    </row>
    <row r="8" spans="1:12" x14ac:dyDescent="0.25">
      <c r="A8" s="65" t="s">
        <v>12</v>
      </c>
      <c r="B8" s="52">
        <f>'Labour Costs'!C17</f>
        <v>11580</v>
      </c>
      <c r="C8" s="53">
        <f>'Labour Costs'!D17</f>
        <v>11580</v>
      </c>
      <c r="D8" s="54">
        <f>'Labour Costs'!E17</f>
        <v>23160</v>
      </c>
      <c r="E8" s="18"/>
      <c r="F8" s="58">
        <f>'Labour Costs'!G17</f>
        <v>11580</v>
      </c>
      <c r="G8" s="59">
        <f>'Labour Costs'!H17</f>
        <v>11580</v>
      </c>
      <c r="H8" s="60">
        <f>'Labour Costs'!I17</f>
        <v>23160</v>
      </c>
      <c r="J8" s="1">
        <f>D8-H8</f>
        <v>0</v>
      </c>
      <c r="K8" s="33">
        <f t="shared" ref="K8:K15" si="0">((D8-H8)/D8)*100</f>
        <v>0</v>
      </c>
    </row>
    <row r="9" spans="1:12" x14ac:dyDescent="0.25">
      <c r="A9" s="2" t="s">
        <v>13</v>
      </c>
      <c r="B9" s="52">
        <f>'Materials Costs'!B17</f>
        <v>1032</v>
      </c>
      <c r="C9" s="53">
        <f>'Materials Costs'!C17</f>
        <v>2256</v>
      </c>
      <c r="D9" s="54">
        <f>'Materials Costs'!D17</f>
        <v>3288</v>
      </c>
      <c r="E9" s="18"/>
      <c r="F9" s="58">
        <f>'Materials Costs'!F17</f>
        <v>1032</v>
      </c>
      <c r="G9" s="59">
        <f>'Materials Costs'!G17</f>
        <v>3294.2799999999997</v>
      </c>
      <c r="H9" s="60">
        <f>'Materials Costs'!H17</f>
        <v>4326.2499999999991</v>
      </c>
      <c r="J9" s="1">
        <f t="shared" ref="J9:J14" si="1">D9-H9</f>
        <v>-1038.2499999999991</v>
      </c>
      <c r="K9" s="33">
        <f t="shared" si="0"/>
        <v>-31.576946472019436</v>
      </c>
    </row>
    <row r="10" spans="1:12" x14ac:dyDescent="0.25">
      <c r="A10" s="65" t="s">
        <v>14</v>
      </c>
      <c r="B10" s="52">
        <f>'Capital Equipment'!B17</f>
        <v>0</v>
      </c>
      <c r="C10" s="53">
        <f>'Capital Equipment'!C17</f>
        <v>5520</v>
      </c>
      <c r="D10" s="54">
        <f>'Capital Equipment'!D17</f>
        <v>5520</v>
      </c>
      <c r="E10" s="18"/>
      <c r="F10" s="58">
        <f>'Capital Equipment'!F17</f>
        <v>0</v>
      </c>
      <c r="G10" s="59">
        <f>'Capital Equipment'!G17</f>
        <v>950</v>
      </c>
      <c r="H10" s="60">
        <f>'Capital Equipment'!H17</f>
        <v>950</v>
      </c>
      <c r="J10" s="1">
        <f t="shared" si="1"/>
        <v>4570</v>
      </c>
      <c r="K10" s="33">
        <f t="shared" si="0"/>
        <v>82.789855072463766</v>
      </c>
    </row>
    <row r="11" spans="1:12" x14ac:dyDescent="0.25">
      <c r="A11" s="65" t="s">
        <v>15</v>
      </c>
      <c r="B11" s="52">
        <f>'Sub-Contract Costs'!B17</f>
        <v>29355</v>
      </c>
      <c r="C11" s="53">
        <f>'Sub-Contract Costs'!C17</f>
        <v>29355</v>
      </c>
      <c r="D11" s="54">
        <f>'Sub-Contract Costs'!D17</f>
        <v>58710</v>
      </c>
      <c r="E11" s="18"/>
      <c r="F11" s="58">
        <f>'Sub-Contract Costs'!F17</f>
        <v>29355</v>
      </c>
      <c r="G11" s="59">
        <f>'Sub-Contract Costs'!G17</f>
        <v>29355</v>
      </c>
      <c r="H11" s="60">
        <f>'Sub-Contract Costs'!H17</f>
        <v>58710</v>
      </c>
      <c r="J11" s="1">
        <f t="shared" si="1"/>
        <v>0</v>
      </c>
      <c r="K11" s="33">
        <f t="shared" si="0"/>
        <v>0</v>
      </c>
    </row>
    <row r="12" spans="1:12" x14ac:dyDescent="0.25">
      <c r="A12" s="65" t="s">
        <v>16</v>
      </c>
      <c r="B12" s="52">
        <f>'Travel &amp; Subsistence'!B15</f>
        <v>1020</v>
      </c>
      <c r="C12" s="53">
        <f>'Travel &amp; Subsistence'!C15</f>
        <v>750</v>
      </c>
      <c r="D12" s="54">
        <f>'Travel &amp; Subsistence'!D15</f>
        <v>1770</v>
      </c>
      <c r="E12" s="18"/>
      <c r="F12" s="58">
        <f>'Travel &amp; Subsistence'!F15</f>
        <v>595.39</v>
      </c>
      <c r="G12" s="59">
        <f>'Travel &amp; Subsistence'!G15</f>
        <v>662.37</v>
      </c>
      <c r="H12" s="60">
        <f>'Travel &amp; Subsistence'!H15</f>
        <v>1257.76</v>
      </c>
      <c r="J12" s="1">
        <f t="shared" si="1"/>
        <v>512.24</v>
      </c>
      <c r="K12" s="33">
        <f t="shared" si="0"/>
        <v>28.94011299435028</v>
      </c>
    </row>
    <row r="13" spans="1:12" ht="30" x14ac:dyDescent="0.25">
      <c r="A13" s="66" t="s">
        <v>17</v>
      </c>
      <c r="B13" s="52">
        <f>'Overhead Costs'!B17</f>
        <v>0</v>
      </c>
      <c r="C13" s="53">
        <f>'Overhead Costs'!C17</f>
        <v>0</v>
      </c>
      <c r="D13" s="54">
        <f>'Overhead Costs'!D17</f>
        <v>0</v>
      </c>
      <c r="E13" s="18"/>
      <c r="F13" s="58">
        <f>'Overhead Costs'!F17</f>
        <v>0</v>
      </c>
      <c r="G13" s="59">
        <f>'Overhead Costs'!G17</f>
        <v>40</v>
      </c>
      <c r="H13" s="60">
        <f>'Overhead Costs'!H17</f>
        <v>40</v>
      </c>
      <c r="J13" s="1">
        <f t="shared" si="1"/>
        <v>-40</v>
      </c>
      <c r="K13" s="33" t="e">
        <f t="shared" si="0"/>
        <v>#DIV/0!</v>
      </c>
    </row>
    <row r="14" spans="1:12" x14ac:dyDescent="0.25">
      <c r="A14" s="66" t="s">
        <v>18</v>
      </c>
      <c r="B14" s="52">
        <f>'Other Costs'!B17</f>
        <v>600</v>
      </c>
      <c r="C14" s="53">
        <f>'Other Costs'!C17</f>
        <v>270</v>
      </c>
      <c r="D14" s="54">
        <f>'Other Costs'!D17</f>
        <v>870</v>
      </c>
      <c r="E14" s="18"/>
      <c r="F14" s="58">
        <f>'Other Costs'!F17</f>
        <v>845</v>
      </c>
      <c r="G14" s="59">
        <f>'Other Costs'!G17</f>
        <v>75</v>
      </c>
      <c r="H14" s="60">
        <f>'Other Costs'!H17</f>
        <v>920</v>
      </c>
      <c r="J14" s="36">
        <f t="shared" si="1"/>
        <v>-50</v>
      </c>
      <c r="K14" s="34">
        <f t="shared" si="0"/>
        <v>-5.7471264367816088</v>
      </c>
    </row>
    <row r="15" spans="1:12" ht="15.75" thickBot="1" x14ac:dyDescent="0.3">
      <c r="A15" s="6" t="s">
        <v>19</v>
      </c>
      <c r="B15" s="55">
        <f>SUM(B8:B14)</f>
        <v>43587</v>
      </c>
      <c r="C15" s="56">
        <f>SUM(C8:C14)</f>
        <v>49731</v>
      </c>
      <c r="D15" s="57">
        <f>SUM(D8:D14)</f>
        <v>93318</v>
      </c>
      <c r="E15" s="21"/>
      <c r="F15" s="61">
        <f>SUM(F8:F14)</f>
        <v>43407.39</v>
      </c>
      <c r="G15" s="62">
        <f>SUM(G8:G14)</f>
        <v>45956.65</v>
      </c>
      <c r="H15" s="63">
        <f>SUM(H8:H14)</f>
        <v>89364.01</v>
      </c>
      <c r="J15" s="1">
        <f>D15-H15</f>
        <v>3953.9900000000052</v>
      </c>
      <c r="K15" s="33">
        <f t="shared" si="0"/>
        <v>4.2371139544353769</v>
      </c>
    </row>
    <row r="16" spans="1:12" ht="15.75" thickTop="1" x14ac:dyDescent="0.25">
      <c r="B16" s="1"/>
      <c r="C16" s="1"/>
      <c r="D16" s="1"/>
    </row>
    <row r="17" spans="1:4" ht="15.75" thickBot="1" x14ac:dyDescent="0.3">
      <c r="B17" s="1"/>
      <c r="C17" s="1"/>
      <c r="D17" s="1"/>
    </row>
    <row r="18" spans="1:4" ht="30" x14ac:dyDescent="0.25">
      <c r="A18" s="47" t="s">
        <v>20</v>
      </c>
      <c r="B18" s="1"/>
      <c r="C18" s="1"/>
      <c r="D18" s="1"/>
    </row>
    <row r="19" spans="1:4" x14ac:dyDescent="0.25">
      <c r="A19" s="48"/>
      <c r="B19" s="1"/>
      <c r="C19" s="1"/>
      <c r="D19" s="1"/>
    </row>
    <row r="20" spans="1:4" x14ac:dyDescent="0.25">
      <c r="A20" s="48"/>
      <c r="B20" s="1"/>
      <c r="C20" s="1"/>
      <c r="D20" s="1"/>
    </row>
    <row r="21" spans="1:4" x14ac:dyDescent="0.25">
      <c r="A21" s="48" t="s">
        <v>21</v>
      </c>
      <c r="B21" s="1"/>
      <c r="C21" s="1"/>
      <c r="D21" s="1"/>
    </row>
    <row r="22" spans="1:4" x14ac:dyDescent="0.25">
      <c r="A22" s="48"/>
      <c r="B22" s="1"/>
      <c r="C22" s="1"/>
      <c r="D22" s="1"/>
    </row>
    <row r="23" spans="1:4" x14ac:dyDescent="0.25">
      <c r="A23" s="48" t="s">
        <v>58</v>
      </c>
      <c r="B23" s="1"/>
      <c r="C23" s="1"/>
      <c r="D23" s="1"/>
    </row>
    <row r="24" spans="1:4" x14ac:dyDescent="0.25">
      <c r="A24" s="48"/>
      <c r="B24" s="1"/>
      <c r="C24" s="1"/>
      <c r="D24" s="1"/>
    </row>
    <row r="25" spans="1:4" x14ac:dyDescent="0.25">
      <c r="A25" s="48" t="s">
        <v>56</v>
      </c>
      <c r="B25" s="1"/>
      <c r="C25" s="1"/>
      <c r="D25" s="1"/>
    </row>
    <row r="26" spans="1:4" x14ac:dyDescent="0.25">
      <c r="A26" s="48"/>
      <c r="B26" s="1"/>
      <c r="C26" s="1"/>
      <c r="D26" s="1"/>
    </row>
    <row r="27" spans="1:4" ht="15.75" thickBot="1" x14ac:dyDescent="0.3">
      <c r="A27" s="64">
        <v>42921</v>
      </c>
      <c r="B27" s="1"/>
      <c r="C27" s="1"/>
      <c r="D27" s="1"/>
    </row>
    <row r="28" spans="1:4" x14ac:dyDescent="0.25">
      <c r="B28" s="1"/>
      <c r="C28" s="1"/>
      <c r="D28" s="1"/>
    </row>
    <row r="29" spans="1:4" x14ac:dyDescent="0.25">
      <c r="B29" s="1"/>
      <c r="C29" s="1"/>
      <c r="D29" s="1"/>
    </row>
    <row r="30" spans="1:4" x14ac:dyDescent="0.25">
      <c r="B30" s="1"/>
      <c r="C30" s="1"/>
      <c r="D30" s="1"/>
    </row>
    <row r="31" spans="1:4" x14ac:dyDescent="0.25">
      <c r="B31" s="1"/>
      <c r="C31" s="1"/>
      <c r="D31" s="1"/>
    </row>
    <row r="32" spans="1:4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</sheetData>
  <mergeCells count="5">
    <mergeCell ref="B1:D3"/>
    <mergeCell ref="B5:D5"/>
    <mergeCell ref="B4:D4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2"/>
  <sheetViews>
    <sheetView workbookViewId="0">
      <selection activeCell="A27" sqref="A27"/>
    </sheetView>
  </sheetViews>
  <sheetFormatPr defaultRowHeight="15" x14ac:dyDescent="0.25"/>
  <cols>
    <col min="1" max="1" width="21.7109375" customWidth="1"/>
    <col min="2" max="2" width="7.7109375" customWidth="1"/>
    <col min="4" max="4" width="9.7109375" bestFit="1" customWidth="1"/>
    <col min="5" max="5" width="9.85546875" bestFit="1" customWidth="1"/>
    <col min="6" max="6" width="2.85546875" customWidth="1"/>
    <col min="9" max="9" width="12" customWidth="1"/>
    <col min="10" max="10" width="2.42578125" customWidth="1"/>
    <col min="11" max="11" width="9" customWidth="1"/>
  </cols>
  <sheetData>
    <row r="1" spans="1:13" x14ac:dyDescent="0.25">
      <c r="A1" s="8" t="s">
        <v>0</v>
      </c>
      <c r="B1" s="16"/>
    </row>
    <row r="2" spans="1:13" ht="45" x14ac:dyDescent="0.25">
      <c r="A2" s="9" t="str">
        <f>'Totals-Summary'!A2</f>
        <v>Viamed Ltd.</v>
      </c>
      <c r="B2" s="17"/>
    </row>
    <row r="3" spans="1:13" x14ac:dyDescent="0.25">
      <c r="A3" s="8" t="s">
        <v>2</v>
      </c>
      <c r="B3" s="16"/>
    </row>
    <row r="4" spans="1:13" ht="45" customHeight="1" x14ac:dyDescent="0.25">
      <c r="A4" s="10" t="str">
        <f>'Totals-Summary'!A4</f>
        <v>Portable wearable paediatric oxygen monitoring device</v>
      </c>
      <c r="B4" s="71" t="s">
        <v>3</v>
      </c>
      <c r="C4" s="74"/>
      <c r="D4" s="74"/>
      <c r="E4" s="75"/>
      <c r="G4" s="76" t="s">
        <v>3</v>
      </c>
      <c r="H4" s="77"/>
      <c r="I4" s="78"/>
    </row>
    <row r="5" spans="1:13" x14ac:dyDescent="0.25">
      <c r="B5" s="68" t="s">
        <v>55</v>
      </c>
      <c r="C5" s="69"/>
      <c r="D5" s="69"/>
      <c r="E5" s="70"/>
      <c r="G5" s="68" t="s">
        <v>4</v>
      </c>
      <c r="H5" s="69"/>
      <c r="I5" s="70"/>
    </row>
    <row r="6" spans="1:13" s="37" customFormat="1" ht="30" x14ac:dyDescent="0.25">
      <c r="B6" s="38" t="s">
        <v>22</v>
      </c>
      <c r="C6" s="39" t="s">
        <v>8</v>
      </c>
      <c r="D6" s="39" t="s">
        <v>9</v>
      </c>
      <c r="E6" s="40" t="s">
        <v>10</v>
      </c>
      <c r="G6" s="41" t="s">
        <v>8</v>
      </c>
      <c r="H6" s="39" t="s">
        <v>9</v>
      </c>
      <c r="I6" s="40" t="s">
        <v>10</v>
      </c>
      <c r="K6" s="42" t="s">
        <v>5</v>
      </c>
      <c r="L6" s="42" t="s">
        <v>6</v>
      </c>
      <c r="M6" s="43" t="s">
        <v>7</v>
      </c>
    </row>
    <row r="7" spans="1:13" x14ac:dyDescent="0.25">
      <c r="A7" s="44" t="s">
        <v>11</v>
      </c>
      <c r="B7" s="29"/>
      <c r="C7" s="3"/>
      <c r="D7" s="3"/>
      <c r="E7" s="13"/>
      <c r="G7" s="25"/>
      <c r="H7" s="3"/>
      <c r="I7" s="13"/>
    </row>
    <row r="8" spans="1:13" ht="30.75" customHeight="1" x14ac:dyDescent="0.25">
      <c r="A8" s="7" t="s">
        <v>23</v>
      </c>
      <c r="B8" s="30"/>
      <c r="C8" s="3"/>
      <c r="D8" s="3"/>
      <c r="E8" s="13"/>
      <c r="G8" s="25"/>
      <c r="H8" s="3"/>
      <c r="I8" s="13"/>
    </row>
    <row r="9" spans="1:13" x14ac:dyDescent="0.25">
      <c r="A9" s="5" t="s">
        <v>59</v>
      </c>
      <c r="B9" s="45">
        <v>58.85</v>
      </c>
      <c r="C9" s="3">
        <v>6120</v>
      </c>
      <c r="D9" s="3">
        <v>6120</v>
      </c>
      <c r="E9" s="15">
        <f t="shared" ref="E9:E16" si="0">SUM(C9:D9)</f>
        <v>12240</v>
      </c>
      <c r="G9" s="25">
        <v>6120</v>
      </c>
      <c r="H9" s="3">
        <v>6120</v>
      </c>
      <c r="I9" s="15">
        <f t="shared" ref="I9:I16" si="1">SUM(G9:H9)</f>
        <v>12240</v>
      </c>
      <c r="K9" s="1">
        <f>E9-I9</f>
        <v>0</v>
      </c>
      <c r="L9" s="33">
        <f t="shared" ref="L9:L17" si="2">((E9-I9)/E9)*100</f>
        <v>0</v>
      </c>
    </row>
    <row r="10" spans="1:13" x14ac:dyDescent="0.25">
      <c r="A10" s="5" t="s">
        <v>60</v>
      </c>
      <c r="B10" s="45">
        <v>58.85</v>
      </c>
      <c r="C10" s="3">
        <v>3060</v>
      </c>
      <c r="D10" s="3">
        <v>3060</v>
      </c>
      <c r="E10" s="15">
        <f t="shared" si="0"/>
        <v>6120</v>
      </c>
      <c r="G10" s="25">
        <v>3060</v>
      </c>
      <c r="H10" s="3">
        <v>3060</v>
      </c>
      <c r="I10" s="15">
        <f t="shared" si="1"/>
        <v>6120</v>
      </c>
      <c r="K10" s="1">
        <f t="shared" ref="K10:K15" si="3">E10-I10</f>
        <v>0</v>
      </c>
      <c r="L10" s="33">
        <f t="shared" si="2"/>
        <v>0</v>
      </c>
    </row>
    <row r="11" spans="1:13" x14ac:dyDescent="0.25">
      <c r="A11" s="5" t="s">
        <v>61</v>
      </c>
      <c r="B11" s="45">
        <v>24.6</v>
      </c>
      <c r="C11" s="3">
        <v>2400</v>
      </c>
      <c r="D11" s="3">
        <v>2400</v>
      </c>
      <c r="E11" s="15">
        <f t="shared" si="0"/>
        <v>4800</v>
      </c>
      <c r="G11" s="25">
        <v>2400</v>
      </c>
      <c r="H11" s="3">
        <v>2400</v>
      </c>
      <c r="I11" s="15">
        <f t="shared" si="1"/>
        <v>4800</v>
      </c>
      <c r="K11" s="1">
        <f t="shared" si="3"/>
        <v>0</v>
      </c>
      <c r="L11" s="33">
        <f t="shared" si="2"/>
        <v>0</v>
      </c>
    </row>
    <row r="12" spans="1:13" x14ac:dyDescent="0.25">
      <c r="A12" s="5" t="s">
        <v>24</v>
      </c>
      <c r="B12" s="45">
        <v>0</v>
      </c>
      <c r="C12" s="3">
        <v>0</v>
      </c>
      <c r="D12" s="3">
        <v>0</v>
      </c>
      <c r="E12" s="15">
        <f t="shared" si="0"/>
        <v>0</v>
      </c>
      <c r="G12" s="25">
        <v>0</v>
      </c>
      <c r="H12" s="3">
        <v>0</v>
      </c>
      <c r="I12" s="15">
        <f t="shared" si="1"/>
        <v>0</v>
      </c>
      <c r="K12" s="1">
        <f t="shared" si="3"/>
        <v>0</v>
      </c>
      <c r="L12" s="33" t="e">
        <f t="shared" si="2"/>
        <v>#DIV/0!</v>
      </c>
    </row>
    <row r="13" spans="1:13" x14ac:dyDescent="0.25">
      <c r="A13" s="5" t="s">
        <v>25</v>
      </c>
      <c r="B13" s="45">
        <v>0</v>
      </c>
      <c r="C13" s="3">
        <v>0</v>
      </c>
      <c r="D13" s="3">
        <v>0</v>
      </c>
      <c r="E13" s="15">
        <f t="shared" si="0"/>
        <v>0</v>
      </c>
      <c r="G13" s="25">
        <v>0</v>
      </c>
      <c r="H13" s="3">
        <v>0</v>
      </c>
      <c r="I13" s="15">
        <f t="shared" si="1"/>
        <v>0</v>
      </c>
      <c r="K13" s="1">
        <f t="shared" si="3"/>
        <v>0</v>
      </c>
      <c r="L13" s="33" t="e">
        <f t="shared" si="2"/>
        <v>#DIV/0!</v>
      </c>
    </row>
    <row r="14" spans="1:13" x14ac:dyDescent="0.25">
      <c r="A14" s="5" t="s">
        <v>26</v>
      </c>
      <c r="B14" s="45">
        <v>0</v>
      </c>
      <c r="C14" s="3">
        <v>0</v>
      </c>
      <c r="D14" s="3">
        <v>0</v>
      </c>
      <c r="E14" s="15">
        <f t="shared" si="0"/>
        <v>0</v>
      </c>
      <c r="G14" s="25">
        <v>0</v>
      </c>
      <c r="H14" s="3">
        <v>0</v>
      </c>
      <c r="I14" s="15">
        <f t="shared" si="1"/>
        <v>0</v>
      </c>
      <c r="K14" s="1">
        <f t="shared" si="3"/>
        <v>0</v>
      </c>
      <c r="L14" s="33" t="e">
        <f t="shared" si="2"/>
        <v>#DIV/0!</v>
      </c>
    </row>
    <row r="15" spans="1:13" x14ac:dyDescent="0.25">
      <c r="A15" s="5" t="s">
        <v>27</v>
      </c>
      <c r="B15" s="45">
        <v>0</v>
      </c>
      <c r="C15" s="3">
        <v>0</v>
      </c>
      <c r="D15" s="3">
        <v>0</v>
      </c>
      <c r="E15" s="15">
        <f t="shared" si="0"/>
        <v>0</v>
      </c>
      <c r="G15" s="25">
        <v>0</v>
      </c>
      <c r="H15" s="3">
        <v>0</v>
      </c>
      <c r="I15" s="15">
        <f t="shared" si="1"/>
        <v>0</v>
      </c>
      <c r="K15" s="3">
        <f t="shared" si="3"/>
        <v>0</v>
      </c>
      <c r="L15" s="35" t="e">
        <f t="shared" si="2"/>
        <v>#DIV/0!</v>
      </c>
    </row>
    <row r="16" spans="1:13" x14ac:dyDescent="0.25">
      <c r="A16" s="5" t="s">
        <v>28</v>
      </c>
      <c r="B16" s="46">
        <v>0</v>
      </c>
      <c r="C16" s="3">
        <v>0</v>
      </c>
      <c r="D16" s="3">
        <v>0</v>
      </c>
      <c r="E16" s="15">
        <f t="shared" si="0"/>
        <v>0</v>
      </c>
      <c r="G16" s="25">
        <v>0</v>
      </c>
      <c r="H16" s="3">
        <v>0</v>
      </c>
      <c r="I16" s="15">
        <f t="shared" si="1"/>
        <v>0</v>
      </c>
      <c r="K16" s="36">
        <f>E16-I16</f>
        <v>0</v>
      </c>
      <c r="L16" s="34" t="e">
        <f t="shared" si="2"/>
        <v>#DIV/0!</v>
      </c>
    </row>
    <row r="17" spans="1:12" ht="15.75" thickBot="1" x14ac:dyDescent="0.3">
      <c r="A17" s="6" t="s">
        <v>29</v>
      </c>
      <c r="B17" s="31"/>
      <c r="C17" s="27">
        <f>SUM(C9:C16)</f>
        <v>11580</v>
      </c>
      <c r="D17" s="27">
        <f>SUM(D9:D16)</f>
        <v>11580</v>
      </c>
      <c r="E17" s="28">
        <f>SUM(E9:E16)</f>
        <v>23160</v>
      </c>
      <c r="G17" s="26">
        <f>SUM(G9:G16)</f>
        <v>11580</v>
      </c>
      <c r="H17" s="27">
        <f>SUM(H9:H16)</f>
        <v>11580</v>
      </c>
      <c r="I17" s="28">
        <f>SUM(I9:I16)</f>
        <v>23160</v>
      </c>
      <c r="K17" s="1">
        <f>E17-I17</f>
        <v>0</v>
      </c>
      <c r="L17" s="33">
        <f t="shared" si="2"/>
        <v>0</v>
      </c>
    </row>
    <row r="18" spans="1:12" ht="15.75" thickTop="1" x14ac:dyDescent="0.25">
      <c r="C18" s="1"/>
      <c r="D18" s="1"/>
      <c r="E18" s="1"/>
    </row>
    <row r="19" spans="1:12" x14ac:dyDescent="0.25">
      <c r="C19" s="1"/>
      <c r="D19" s="1"/>
      <c r="E19" s="1"/>
    </row>
    <row r="20" spans="1:12" x14ac:dyDescent="0.25">
      <c r="C20" s="1"/>
      <c r="D20" s="1"/>
      <c r="E20" s="1"/>
    </row>
    <row r="21" spans="1:12" x14ac:dyDescent="0.25">
      <c r="C21" s="1"/>
      <c r="D21" s="1"/>
      <c r="E21" s="1"/>
    </row>
    <row r="22" spans="1:12" x14ac:dyDescent="0.25">
      <c r="C22" s="1"/>
      <c r="D22" s="1"/>
      <c r="E22" s="1"/>
    </row>
    <row r="23" spans="1:12" x14ac:dyDescent="0.25">
      <c r="C23" s="1"/>
      <c r="D23" s="1"/>
      <c r="E23" s="1"/>
    </row>
    <row r="24" spans="1:12" x14ac:dyDescent="0.25">
      <c r="C24" s="1"/>
      <c r="D24" s="1"/>
      <c r="E24" s="1"/>
    </row>
    <row r="25" spans="1:12" x14ac:dyDescent="0.25">
      <c r="C25" s="1"/>
      <c r="D25" s="1"/>
      <c r="E25" s="1"/>
    </row>
    <row r="26" spans="1:12" x14ac:dyDescent="0.25">
      <c r="C26" s="1"/>
      <c r="D26" s="1"/>
      <c r="E26" s="1"/>
    </row>
    <row r="27" spans="1:12" x14ac:dyDescent="0.25">
      <c r="C27" s="1"/>
      <c r="D27" s="1"/>
      <c r="E27" s="1"/>
    </row>
    <row r="28" spans="1:12" x14ac:dyDescent="0.25">
      <c r="C28" s="1"/>
      <c r="D28" s="1"/>
      <c r="E28" s="1"/>
    </row>
    <row r="29" spans="1:12" x14ac:dyDescent="0.25">
      <c r="C29" s="1"/>
      <c r="D29" s="1"/>
      <c r="E29" s="1"/>
    </row>
    <row r="30" spans="1:12" x14ac:dyDescent="0.25">
      <c r="C30" s="1"/>
      <c r="D30" s="1"/>
      <c r="E30" s="1"/>
    </row>
    <row r="31" spans="1:12" x14ac:dyDescent="0.25">
      <c r="C31" s="1"/>
      <c r="D31" s="1"/>
      <c r="E31" s="1"/>
    </row>
    <row r="32" spans="1:12" x14ac:dyDescent="0.25">
      <c r="C32" s="1"/>
      <c r="D32" s="1"/>
      <c r="E32" s="1"/>
    </row>
  </sheetData>
  <mergeCells count="4">
    <mergeCell ref="B4:E4"/>
    <mergeCell ref="G4:I4"/>
    <mergeCell ref="B5:E5"/>
    <mergeCell ref="G5:I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E9:E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topLeftCell="A4" workbookViewId="0">
      <selection activeCell="G17" sqref="G17"/>
    </sheetView>
  </sheetViews>
  <sheetFormatPr defaultRowHeight="15" x14ac:dyDescent="0.25"/>
  <cols>
    <col min="1" max="1" width="30.42578125" customWidth="1"/>
    <col min="2" max="3" width="9.42578125" customWidth="1"/>
    <col min="4" max="4" width="11.5703125" customWidth="1"/>
    <col min="5" max="5" width="3.28515625" customWidth="1"/>
    <col min="9" max="9" width="2.85546875" customWidth="1"/>
    <col min="10" max="10" width="11.42578125" customWidth="1"/>
    <col min="11" max="11" width="11" customWidth="1"/>
    <col min="12" max="12" width="64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71" t="s">
        <v>3</v>
      </c>
      <c r="C4" s="79"/>
      <c r="D4" s="80"/>
      <c r="F4" s="71" t="s">
        <v>3</v>
      </c>
      <c r="G4" s="79"/>
      <c r="H4" s="80"/>
    </row>
    <row r="5" spans="1:12" x14ac:dyDescent="0.25">
      <c r="B5" s="68" t="s">
        <v>55</v>
      </c>
      <c r="C5" s="69"/>
      <c r="D5" s="70"/>
      <c r="E5" s="23"/>
      <c r="F5" s="68" t="s">
        <v>4</v>
      </c>
      <c r="G5" s="69"/>
      <c r="H5" s="70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30</v>
      </c>
      <c r="B8" s="25"/>
      <c r="C8" s="3"/>
      <c r="D8" s="13"/>
      <c r="F8" s="25"/>
      <c r="G8" s="3"/>
      <c r="H8" s="13"/>
    </row>
    <row r="9" spans="1:12" x14ac:dyDescent="0.25">
      <c r="A9" s="5" t="s">
        <v>69</v>
      </c>
      <c r="B9" s="25">
        <v>1032</v>
      </c>
      <c r="C9" s="3">
        <v>0</v>
      </c>
      <c r="D9" s="15">
        <f t="shared" ref="D9:D16" si="0">SUM(B9:C9)</f>
        <v>1032</v>
      </c>
      <c r="F9" s="25">
        <v>1032</v>
      </c>
      <c r="G9" s="3">
        <v>0</v>
      </c>
      <c r="H9" s="15">
        <f t="shared" ref="H9:H14" si="1">SUM(F9:G9)</f>
        <v>1032</v>
      </c>
      <c r="J9" s="1">
        <f>D9-H9</f>
        <v>0</v>
      </c>
      <c r="K9" s="33">
        <f t="shared" ref="K9:K17" si="2">((D9-H9)/D9)*100</f>
        <v>0</v>
      </c>
    </row>
    <row r="10" spans="1:12" x14ac:dyDescent="0.25">
      <c r="A10" s="5" t="s">
        <v>70</v>
      </c>
      <c r="B10" s="25">
        <v>0</v>
      </c>
      <c r="C10" s="3">
        <v>1440</v>
      </c>
      <c r="D10" s="15">
        <f t="shared" si="0"/>
        <v>1440</v>
      </c>
      <c r="F10" s="25">
        <v>0</v>
      </c>
      <c r="G10" s="3">
        <v>1440</v>
      </c>
      <c r="H10" s="15">
        <f t="shared" si="1"/>
        <v>1440</v>
      </c>
      <c r="J10" s="1">
        <f t="shared" ref="J10:J15" si="3">D10-H10</f>
        <v>0</v>
      </c>
      <c r="K10" s="33">
        <f t="shared" si="2"/>
        <v>0</v>
      </c>
    </row>
    <row r="11" spans="1:12" x14ac:dyDescent="0.25">
      <c r="A11" s="5" t="s">
        <v>73</v>
      </c>
      <c r="B11" s="25">
        <v>0</v>
      </c>
      <c r="C11" s="3">
        <v>816</v>
      </c>
      <c r="D11" s="15">
        <f t="shared" si="0"/>
        <v>816</v>
      </c>
      <c r="F11" s="25">
        <v>0</v>
      </c>
      <c r="G11" s="3">
        <v>816</v>
      </c>
      <c r="H11" s="15">
        <f t="shared" si="1"/>
        <v>816</v>
      </c>
      <c r="J11" s="1">
        <f t="shared" si="3"/>
        <v>0</v>
      </c>
      <c r="K11" s="33">
        <f t="shared" si="2"/>
        <v>0</v>
      </c>
    </row>
    <row r="12" spans="1:12" x14ac:dyDescent="0.25">
      <c r="A12" s="5" t="s">
        <v>78</v>
      </c>
      <c r="B12" s="25">
        <v>0</v>
      </c>
      <c r="C12" s="3">
        <v>0</v>
      </c>
      <c r="D12" s="15">
        <f t="shared" si="0"/>
        <v>0</v>
      </c>
      <c r="F12" s="25">
        <v>0</v>
      </c>
      <c r="G12" s="3">
        <v>90.62</v>
      </c>
      <c r="H12" s="15">
        <f t="shared" si="1"/>
        <v>90.62</v>
      </c>
      <c r="J12" s="1">
        <f t="shared" si="3"/>
        <v>-90.62</v>
      </c>
      <c r="K12" s="33" t="e">
        <f t="shared" si="2"/>
        <v>#DIV/0!</v>
      </c>
      <c r="L12" t="s">
        <v>83</v>
      </c>
    </row>
    <row r="13" spans="1:12" x14ac:dyDescent="0.25">
      <c r="A13" s="5" t="s">
        <v>79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3</v>
      </c>
      <c r="H13" s="15">
        <v>3.49</v>
      </c>
      <c r="J13" s="1">
        <f t="shared" si="3"/>
        <v>-3.49</v>
      </c>
      <c r="K13" s="33" t="e">
        <f t="shared" si="2"/>
        <v>#DIV/0!</v>
      </c>
      <c r="L13" t="s">
        <v>81</v>
      </c>
    </row>
    <row r="14" spans="1:12" x14ac:dyDescent="0.25">
      <c r="A14" s="5" t="s">
        <v>84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79.66</v>
      </c>
      <c r="H14" s="15">
        <f t="shared" si="1"/>
        <v>79.66</v>
      </c>
      <c r="J14" s="1">
        <f t="shared" si="3"/>
        <v>-79.66</v>
      </c>
      <c r="K14" s="33" t="e">
        <f t="shared" si="2"/>
        <v>#DIV/0!</v>
      </c>
      <c r="L14" t="s">
        <v>90</v>
      </c>
    </row>
    <row r="15" spans="1:12" x14ac:dyDescent="0.25">
      <c r="A15" s="5" t="s">
        <v>80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194</v>
      </c>
      <c r="H15" s="15">
        <v>193.68</v>
      </c>
      <c r="J15" s="3">
        <f t="shared" si="3"/>
        <v>-193.68</v>
      </c>
      <c r="K15" s="35" t="e">
        <f t="shared" si="2"/>
        <v>#DIV/0!</v>
      </c>
      <c r="L15" t="s">
        <v>88</v>
      </c>
    </row>
    <row r="16" spans="1:12" x14ac:dyDescent="0.25">
      <c r="A16" s="5" t="s">
        <v>82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671</v>
      </c>
      <c r="H16" s="15">
        <v>670.8</v>
      </c>
      <c r="J16" s="36">
        <f>D16-H16</f>
        <v>-670.8</v>
      </c>
      <c r="K16" s="34" t="e">
        <f t="shared" si="2"/>
        <v>#DIV/0!</v>
      </c>
      <c r="L16" t="s">
        <v>89</v>
      </c>
    </row>
    <row r="17" spans="1:11" ht="15.75" thickBot="1" x14ac:dyDescent="0.3">
      <c r="A17" s="6" t="s">
        <v>37</v>
      </c>
      <c r="B17" s="26">
        <f>SUM(B9:B16)</f>
        <v>1032</v>
      </c>
      <c r="C17" s="27">
        <f>SUM(C9:C16)</f>
        <v>2256</v>
      </c>
      <c r="D17" s="28">
        <f>SUM(D9:D16)</f>
        <v>3288</v>
      </c>
      <c r="F17" s="26">
        <f>SUM(F9:F16)</f>
        <v>1032</v>
      </c>
      <c r="G17" s="27">
        <f>SUM(G9:G16)</f>
        <v>3294.2799999999997</v>
      </c>
      <c r="H17" s="28">
        <f>SUM(H9:H16)</f>
        <v>4326.2499999999991</v>
      </c>
      <c r="J17" s="1">
        <f>D17-H17</f>
        <v>-1038.2499999999991</v>
      </c>
      <c r="K17" s="33">
        <f t="shared" si="2"/>
        <v>-31.576946472019436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workbookViewId="0">
      <selection activeCell="A11" sqref="A11"/>
    </sheetView>
  </sheetViews>
  <sheetFormatPr defaultRowHeight="15" x14ac:dyDescent="0.25"/>
  <cols>
    <col min="1" max="1" width="48.28515625" customWidth="1"/>
    <col min="2" max="2" width="10.140625" customWidth="1"/>
    <col min="3" max="3" width="10.28515625" customWidth="1"/>
    <col min="4" max="4" width="12.28515625" customWidth="1"/>
    <col min="5" max="5" width="2.42578125" customWidth="1"/>
    <col min="9" max="9" width="2.42578125" customWidth="1"/>
    <col min="11" max="11" width="11.5703125" customWidth="1"/>
    <col min="12" max="12" width="30.425781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71" t="s">
        <v>3</v>
      </c>
      <c r="C4" s="79"/>
      <c r="D4" s="80"/>
      <c r="F4" s="71" t="s">
        <v>3</v>
      </c>
      <c r="G4" s="79"/>
      <c r="H4" s="80"/>
    </row>
    <row r="5" spans="1:12" x14ac:dyDescent="0.25">
      <c r="B5" s="68" t="s">
        <v>55</v>
      </c>
      <c r="C5" s="69"/>
      <c r="D5" s="70"/>
      <c r="E5" s="23"/>
      <c r="F5" s="68" t="s">
        <v>4</v>
      </c>
      <c r="G5" s="69"/>
      <c r="H5" s="70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38</v>
      </c>
      <c r="B8" s="25"/>
      <c r="C8" s="3"/>
      <c r="D8" s="13"/>
      <c r="F8" s="25"/>
      <c r="G8" s="3"/>
      <c r="H8" s="13"/>
    </row>
    <row r="9" spans="1:12" x14ac:dyDescent="0.25">
      <c r="A9" s="5" t="s">
        <v>72</v>
      </c>
      <c r="B9" s="25">
        <v>0</v>
      </c>
      <c r="C9" s="3">
        <v>5520</v>
      </c>
      <c r="D9" s="15">
        <f t="shared" ref="D9:D16" si="0">SUM(B9:C9)</f>
        <v>5520</v>
      </c>
      <c r="F9" s="25">
        <v>0</v>
      </c>
      <c r="G9" s="3">
        <v>0</v>
      </c>
      <c r="H9" s="15">
        <f t="shared" ref="H9:H16" si="1">SUM(F9:G9)</f>
        <v>0</v>
      </c>
      <c r="J9" s="1">
        <f>D9-H9</f>
        <v>5520</v>
      </c>
      <c r="K9" s="33">
        <f t="shared" ref="K9:K17" si="2">((D9-H9)/D9)*100</f>
        <v>100</v>
      </c>
      <c r="L9" t="s">
        <v>86</v>
      </c>
    </row>
    <row r="10" spans="1:12" x14ac:dyDescent="0.25">
      <c r="A10" s="5" t="s">
        <v>87</v>
      </c>
      <c r="B10" s="25">
        <v>0</v>
      </c>
      <c r="C10" s="3">
        <v>0</v>
      </c>
      <c r="D10" s="15">
        <f t="shared" si="0"/>
        <v>0</v>
      </c>
      <c r="F10" s="25">
        <v>0</v>
      </c>
      <c r="G10" s="3">
        <v>950</v>
      </c>
      <c r="H10" s="15">
        <f t="shared" si="1"/>
        <v>950</v>
      </c>
      <c r="J10" s="1">
        <f t="shared" ref="J10:J15" si="3">D10-H10</f>
        <v>-950</v>
      </c>
      <c r="K10" s="33" t="e">
        <f t="shared" si="2"/>
        <v>#DIV/0!</v>
      </c>
      <c r="L10" t="s">
        <v>85</v>
      </c>
    </row>
    <row r="11" spans="1:12" x14ac:dyDescent="0.25">
      <c r="A11" s="5" t="s">
        <v>31</v>
      </c>
      <c r="B11" s="25">
        <v>0</v>
      </c>
      <c r="C11" s="3">
        <v>0</v>
      </c>
      <c r="D11" s="15">
        <f t="shared" si="0"/>
        <v>0</v>
      </c>
      <c r="F11" s="25">
        <v>0</v>
      </c>
      <c r="G11" s="3">
        <v>0</v>
      </c>
      <c r="H11" s="15">
        <f t="shared" si="1"/>
        <v>0</v>
      </c>
      <c r="J11" s="1">
        <f t="shared" si="3"/>
        <v>0</v>
      </c>
      <c r="K11" s="33" t="e">
        <f t="shared" si="2"/>
        <v>#DIV/0!</v>
      </c>
    </row>
    <row r="12" spans="1:12" x14ac:dyDescent="0.25">
      <c r="A12" s="5" t="s">
        <v>32</v>
      </c>
      <c r="B12" s="25">
        <v>0</v>
      </c>
      <c r="C12" s="3">
        <v>0</v>
      </c>
      <c r="D12" s="15">
        <f t="shared" si="0"/>
        <v>0</v>
      </c>
      <c r="F12" s="25">
        <v>0</v>
      </c>
      <c r="G12" s="3">
        <v>0</v>
      </c>
      <c r="H12" s="15">
        <f t="shared" si="1"/>
        <v>0</v>
      </c>
      <c r="J12" s="1">
        <f t="shared" si="3"/>
        <v>0</v>
      </c>
      <c r="K12" s="33" t="e">
        <f t="shared" si="2"/>
        <v>#DIV/0!</v>
      </c>
    </row>
    <row r="13" spans="1:12" x14ac:dyDescent="0.25">
      <c r="A13" s="5" t="s">
        <v>33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0</v>
      </c>
      <c r="H13" s="15">
        <f t="shared" si="1"/>
        <v>0</v>
      </c>
      <c r="J13" s="1">
        <f t="shared" si="3"/>
        <v>0</v>
      </c>
      <c r="K13" s="33" t="e">
        <f t="shared" si="2"/>
        <v>#DIV/0!</v>
      </c>
    </row>
    <row r="14" spans="1:12" x14ac:dyDescent="0.25">
      <c r="A14" s="5" t="s">
        <v>34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35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0</v>
      </c>
      <c r="H15" s="15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36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0</v>
      </c>
      <c r="H16" s="15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39</v>
      </c>
      <c r="B17" s="26">
        <f>SUM(B9:B16)</f>
        <v>0</v>
      </c>
      <c r="C17" s="27">
        <f>SUM(C9:C16)</f>
        <v>5520</v>
      </c>
      <c r="D17" s="28">
        <f>SUM(D9:D16)</f>
        <v>5520</v>
      </c>
      <c r="F17" s="26">
        <f>SUM(F9:F16)</f>
        <v>0</v>
      </c>
      <c r="G17" s="27">
        <f>SUM(G9:G16)</f>
        <v>950</v>
      </c>
      <c r="H17" s="28">
        <f>SUM(H9:H16)</f>
        <v>950</v>
      </c>
      <c r="J17" s="1">
        <f>D17-H17</f>
        <v>4570</v>
      </c>
      <c r="K17" s="33">
        <f t="shared" si="2"/>
        <v>82.789855072463766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topLeftCell="A4" workbookViewId="0">
      <selection activeCell="G26" sqref="G26"/>
    </sheetView>
  </sheetViews>
  <sheetFormatPr defaultRowHeight="15" x14ac:dyDescent="0.25"/>
  <cols>
    <col min="1" max="1" width="35.42578125" customWidth="1"/>
    <col min="2" max="4" width="12.42578125" customWidth="1"/>
    <col min="5" max="5" width="4.5703125" customWidth="1"/>
    <col min="9" max="9" width="4.140625" customWidth="1"/>
    <col min="11" max="11" width="11.42578125" customWidth="1"/>
    <col min="12" max="12" width="23.57031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ht="14.25" customHeight="1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71" t="s">
        <v>3</v>
      </c>
      <c r="C4" s="79"/>
      <c r="D4" s="80"/>
      <c r="F4" s="71" t="s">
        <v>3</v>
      </c>
      <c r="G4" s="79"/>
      <c r="H4" s="80"/>
    </row>
    <row r="5" spans="1:12" x14ac:dyDescent="0.25">
      <c r="B5" s="68" t="s">
        <v>55</v>
      </c>
      <c r="C5" s="69"/>
      <c r="D5" s="70"/>
      <c r="E5" s="23"/>
      <c r="F5" s="68" t="s">
        <v>4</v>
      </c>
      <c r="G5" s="69"/>
      <c r="H5" s="70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40</v>
      </c>
      <c r="B8" s="25"/>
      <c r="C8" s="3"/>
      <c r="D8" s="13"/>
      <c r="F8" s="25"/>
      <c r="G8" s="3"/>
      <c r="H8" s="13"/>
    </row>
    <row r="9" spans="1:12" x14ac:dyDescent="0.25">
      <c r="A9" s="5" t="s">
        <v>65</v>
      </c>
      <c r="B9" s="25">
        <v>5793</v>
      </c>
      <c r="C9" s="3">
        <v>5793</v>
      </c>
      <c r="D9" s="15">
        <f t="shared" ref="D9:D16" si="0">SUM(B9:C9)</f>
        <v>11586</v>
      </c>
      <c r="F9" s="25">
        <v>5793</v>
      </c>
      <c r="G9" s="3">
        <v>5793</v>
      </c>
      <c r="H9" s="15">
        <f t="shared" ref="H9:H16" si="1">SUM(F9:G9)</f>
        <v>11586</v>
      </c>
      <c r="J9" s="1">
        <f>D9-H9</f>
        <v>0</v>
      </c>
      <c r="K9" s="33">
        <f t="shared" ref="K9:K17" si="2">((D9-H9)/D9)*100</f>
        <v>0</v>
      </c>
    </row>
    <row r="10" spans="1:12" x14ac:dyDescent="0.25">
      <c r="A10" s="5" t="s">
        <v>64</v>
      </c>
      <c r="B10" s="25">
        <v>3300</v>
      </c>
      <c r="C10" s="3">
        <v>3300</v>
      </c>
      <c r="D10" s="15">
        <f t="shared" si="0"/>
        <v>6600</v>
      </c>
      <c r="F10" s="25">
        <v>3300</v>
      </c>
      <c r="G10" s="3">
        <v>3300</v>
      </c>
      <c r="H10" s="15">
        <f t="shared" si="1"/>
        <v>6600</v>
      </c>
      <c r="J10" s="1">
        <f t="shared" ref="J10:J15" si="3">D10-H10</f>
        <v>0</v>
      </c>
      <c r="K10" s="33">
        <f t="shared" si="2"/>
        <v>0</v>
      </c>
    </row>
    <row r="11" spans="1:12" x14ac:dyDescent="0.25">
      <c r="A11" s="5" t="s">
        <v>63</v>
      </c>
      <c r="B11" s="25">
        <v>10842</v>
      </c>
      <c r="C11" s="3">
        <v>10842</v>
      </c>
      <c r="D11" s="15">
        <f t="shared" si="0"/>
        <v>21684</v>
      </c>
      <c r="F11" s="25">
        <v>10842</v>
      </c>
      <c r="G11" s="3">
        <v>10842</v>
      </c>
      <c r="H11" s="15">
        <f t="shared" si="1"/>
        <v>21684</v>
      </c>
      <c r="J11" s="1">
        <f t="shared" si="3"/>
        <v>0</v>
      </c>
      <c r="K11" s="33">
        <f t="shared" si="2"/>
        <v>0</v>
      </c>
    </row>
    <row r="12" spans="1:12" x14ac:dyDescent="0.25">
      <c r="A12" s="5" t="s">
        <v>62</v>
      </c>
      <c r="B12" s="25">
        <v>6600</v>
      </c>
      <c r="C12" s="3">
        <v>6600</v>
      </c>
      <c r="D12" s="15">
        <f t="shared" si="0"/>
        <v>13200</v>
      </c>
      <c r="F12" s="25">
        <v>6600</v>
      </c>
      <c r="G12" s="3">
        <v>6600</v>
      </c>
      <c r="H12" s="15">
        <f t="shared" si="1"/>
        <v>13200</v>
      </c>
      <c r="J12" s="1">
        <f t="shared" si="3"/>
        <v>0</v>
      </c>
      <c r="K12" s="33">
        <f t="shared" si="2"/>
        <v>0</v>
      </c>
    </row>
    <row r="13" spans="1:12" x14ac:dyDescent="0.25">
      <c r="A13" s="5" t="s">
        <v>66</v>
      </c>
      <c r="B13" s="25">
        <v>2820</v>
      </c>
      <c r="C13" s="3">
        <v>2820</v>
      </c>
      <c r="D13" s="15">
        <f t="shared" si="0"/>
        <v>5640</v>
      </c>
      <c r="F13" s="25">
        <v>2820</v>
      </c>
      <c r="G13" s="3">
        <v>2820</v>
      </c>
      <c r="H13" s="15">
        <f t="shared" si="1"/>
        <v>5640</v>
      </c>
      <c r="J13" s="1">
        <f t="shared" si="3"/>
        <v>0</v>
      </c>
      <c r="K13" s="33">
        <f t="shared" si="2"/>
        <v>0</v>
      </c>
    </row>
    <row r="14" spans="1:12" x14ac:dyDescent="0.25">
      <c r="A14" s="5" t="s">
        <v>34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35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0</v>
      </c>
      <c r="H15" s="15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36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0</v>
      </c>
      <c r="H16" s="15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41</v>
      </c>
      <c r="B17" s="26">
        <f>SUM(B9:B16)</f>
        <v>29355</v>
      </c>
      <c r="C17" s="27">
        <f>SUM(C9:C16)</f>
        <v>29355</v>
      </c>
      <c r="D17" s="28">
        <f>SUM(D9:D16)</f>
        <v>58710</v>
      </c>
      <c r="F17" s="26">
        <f>SUM(F9:F16)</f>
        <v>29355</v>
      </c>
      <c r="G17" s="27">
        <f>SUM(G9:G16)</f>
        <v>29355</v>
      </c>
      <c r="H17" s="28">
        <f>SUM(H9:H16)</f>
        <v>58710</v>
      </c>
      <c r="J17" s="1">
        <f>D17-H17</f>
        <v>0</v>
      </c>
      <c r="K17" s="33">
        <f t="shared" si="2"/>
        <v>0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0"/>
  <sheetViews>
    <sheetView workbookViewId="0">
      <selection activeCell="G10" sqref="G10"/>
    </sheetView>
  </sheetViews>
  <sheetFormatPr defaultRowHeight="15" x14ac:dyDescent="0.25"/>
  <cols>
    <col min="1" max="1" width="34.42578125" customWidth="1"/>
    <col min="2" max="2" width="10.140625" customWidth="1"/>
    <col min="3" max="3" width="9.7109375" customWidth="1"/>
    <col min="4" max="4" width="10.140625" customWidth="1"/>
    <col min="5" max="5" width="4" customWidth="1"/>
    <col min="9" max="9" width="3.7109375" customWidth="1"/>
    <col min="11" max="11" width="11.85546875" customWidth="1"/>
    <col min="12" max="12" width="57.1406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71" t="s">
        <v>3</v>
      </c>
      <c r="C4" s="79"/>
      <c r="D4" s="80"/>
      <c r="F4" s="71" t="s">
        <v>3</v>
      </c>
      <c r="G4" s="79"/>
      <c r="H4" s="80"/>
    </row>
    <row r="5" spans="1:12" x14ac:dyDescent="0.25">
      <c r="B5" s="68" t="s">
        <v>55</v>
      </c>
      <c r="C5" s="69"/>
      <c r="D5" s="70"/>
      <c r="E5" s="23"/>
      <c r="F5" s="68" t="s">
        <v>4</v>
      </c>
      <c r="G5" s="69"/>
      <c r="H5" s="70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6" customHeight="1" x14ac:dyDescent="0.25">
      <c r="A8" s="7" t="s">
        <v>42</v>
      </c>
      <c r="B8" s="25"/>
      <c r="C8" s="3"/>
      <c r="D8" s="13"/>
      <c r="F8" s="25"/>
      <c r="G8" s="3"/>
      <c r="H8" s="13"/>
    </row>
    <row r="9" spans="1:12" x14ac:dyDescent="0.25">
      <c r="A9" s="5" t="s">
        <v>43</v>
      </c>
      <c r="B9" s="25">
        <v>570</v>
      </c>
      <c r="C9" s="3">
        <v>570</v>
      </c>
      <c r="D9" s="15">
        <f t="shared" ref="D9:D14" si="0">SUM(B9:C9)</f>
        <v>1140</v>
      </c>
      <c r="F9" s="25">
        <v>491.91</v>
      </c>
      <c r="G9" s="3">
        <v>576.89</v>
      </c>
      <c r="H9" s="15">
        <f t="shared" ref="H9:H14" si="1">SUM(F9:G9)</f>
        <v>1068.8</v>
      </c>
      <c r="J9" s="1">
        <f>D9-H9</f>
        <v>71.200000000000045</v>
      </c>
      <c r="K9" s="33">
        <f t="shared" ref="K9:K11" si="2">((D9-H9)/D9)*100</f>
        <v>6.2456140350877227</v>
      </c>
    </row>
    <row r="10" spans="1:12" x14ac:dyDescent="0.25">
      <c r="A10" s="5" t="s">
        <v>44</v>
      </c>
      <c r="B10" s="25">
        <v>180</v>
      </c>
      <c r="C10" s="3">
        <v>180</v>
      </c>
      <c r="D10" s="15">
        <f t="shared" si="0"/>
        <v>360</v>
      </c>
      <c r="F10" s="25">
        <v>103.48</v>
      </c>
      <c r="G10" s="3">
        <v>85.48</v>
      </c>
      <c r="H10" s="15">
        <f t="shared" si="1"/>
        <v>188.96</v>
      </c>
      <c r="J10" s="1">
        <f t="shared" ref="J10:J13" si="3">D10-H10</f>
        <v>171.04</v>
      </c>
      <c r="K10" s="33">
        <f t="shared" si="2"/>
        <v>47.511111111111113</v>
      </c>
    </row>
    <row r="11" spans="1:12" x14ac:dyDescent="0.25">
      <c r="A11" s="5" t="s">
        <v>71</v>
      </c>
      <c r="B11" s="25">
        <v>270</v>
      </c>
      <c r="C11" s="3">
        <v>0</v>
      </c>
      <c r="D11" s="15">
        <f t="shared" si="0"/>
        <v>270</v>
      </c>
      <c r="F11" s="25">
        <v>0</v>
      </c>
      <c r="G11" s="3">
        <v>0</v>
      </c>
      <c r="H11" s="15">
        <f t="shared" si="1"/>
        <v>0</v>
      </c>
      <c r="J11" s="1">
        <f t="shared" si="3"/>
        <v>270</v>
      </c>
      <c r="K11" s="33">
        <f t="shared" si="2"/>
        <v>100</v>
      </c>
      <c r="L11" t="s">
        <v>92</v>
      </c>
    </row>
    <row r="12" spans="1:12" x14ac:dyDescent="0.25">
      <c r="A12" s="5" t="s">
        <v>45</v>
      </c>
      <c r="B12" s="25">
        <v>0</v>
      </c>
      <c r="C12" s="3">
        <v>0</v>
      </c>
      <c r="D12" s="15">
        <f t="shared" si="0"/>
        <v>0</v>
      </c>
      <c r="F12" s="25">
        <v>0</v>
      </c>
      <c r="G12" s="3">
        <v>0</v>
      </c>
      <c r="H12" s="15">
        <f t="shared" si="1"/>
        <v>0</v>
      </c>
      <c r="J12" s="1">
        <f t="shared" si="3"/>
        <v>0</v>
      </c>
      <c r="K12" s="33" t="e">
        <f>((D12-H12)/D12)*100</f>
        <v>#DIV/0!</v>
      </c>
    </row>
    <row r="13" spans="1:12" x14ac:dyDescent="0.25">
      <c r="A13" s="5" t="s">
        <v>45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0</v>
      </c>
      <c r="H13" s="15">
        <f t="shared" si="1"/>
        <v>0</v>
      </c>
      <c r="J13" s="3">
        <f t="shared" si="3"/>
        <v>0</v>
      </c>
      <c r="K13" s="35" t="e">
        <f>((D13-H13)/D13)*100</f>
        <v>#DIV/0!</v>
      </c>
    </row>
    <row r="14" spans="1:12" x14ac:dyDescent="0.25">
      <c r="A14" s="5" t="s">
        <v>45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36">
        <f>D14-H14</f>
        <v>0</v>
      </c>
      <c r="K14" s="34" t="e">
        <f>((D14-H14)/D14)*100</f>
        <v>#DIV/0!</v>
      </c>
    </row>
    <row r="15" spans="1:12" ht="15.75" thickBot="1" x14ac:dyDescent="0.3">
      <c r="A15" s="6" t="s">
        <v>46</v>
      </c>
      <c r="B15" s="26">
        <f>SUM(B9:B14)</f>
        <v>1020</v>
      </c>
      <c r="C15" s="27">
        <f>SUM(C9:C14)</f>
        <v>750</v>
      </c>
      <c r="D15" s="28">
        <f>SUM(D9:D14)</f>
        <v>1770</v>
      </c>
      <c r="F15" s="26">
        <f>SUM(F9:F14)</f>
        <v>595.39</v>
      </c>
      <c r="G15" s="27">
        <f>SUM(G9:G14)</f>
        <v>662.37</v>
      </c>
      <c r="H15" s="28">
        <f>SUM(H9:H14)</f>
        <v>1257.76</v>
      </c>
      <c r="J15" s="1">
        <f>D15-H15</f>
        <v>512.24</v>
      </c>
      <c r="K15" s="33">
        <f>((D15-H15)/D15)*100</f>
        <v>28.94011299435028</v>
      </c>
    </row>
    <row r="16" spans="1:12" ht="15.75" thickTop="1" x14ac:dyDescent="0.25">
      <c r="B16" s="1"/>
      <c r="C16" s="1"/>
      <c r="D16" s="1"/>
    </row>
    <row r="17" spans="2:4" x14ac:dyDescent="0.25">
      <c r="B17" s="1"/>
      <c r="C17" s="1"/>
      <c r="D17" s="1"/>
    </row>
    <row r="18" spans="2:4" x14ac:dyDescent="0.25">
      <c r="B18" s="1"/>
      <c r="C18" s="1"/>
      <c r="D18" s="1"/>
    </row>
    <row r="19" spans="2:4" x14ac:dyDescent="0.25">
      <c r="B19" s="1"/>
      <c r="C19" s="1"/>
      <c r="D19" s="1"/>
    </row>
    <row r="20" spans="2:4" x14ac:dyDescent="0.25">
      <c r="B20" s="1"/>
      <c r="C20" s="1"/>
      <c r="D20" s="1"/>
    </row>
    <row r="21" spans="2:4" x14ac:dyDescent="0.25">
      <c r="B21" s="1"/>
      <c r="C21" s="1"/>
      <c r="D21" s="1"/>
    </row>
    <row r="22" spans="2:4" x14ac:dyDescent="0.25">
      <c r="B22" s="1"/>
      <c r="C22" s="1"/>
      <c r="D22" s="1"/>
    </row>
    <row r="23" spans="2:4" x14ac:dyDescent="0.25">
      <c r="B23" s="1"/>
      <c r="C23" s="1"/>
      <c r="D23" s="1"/>
    </row>
    <row r="24" spans="2:4" x14ac:dyDescent="0.25">
      <c r="B24" s="1"/>
      <c r="C24" s="1"/>
      <c r="D24" s="1"/>
    </row>
    <row r="25" spans="2:4" x14ac:dyDescent="0.25">
      <c r="B25" s="1"/>
      <c r="C25" s="1"/>
      <c r="D25" s="1"/>
    </row>
    <row r="26" spans="2:4" x14ac:dyDescent="0.25">
      <c r="B26" s="1"/>
      <c r="C26" s="1"/>
      <c r="D26" s="1"/>
    </row>
    <row r="27" spans="2:4" x14ac:dyDescent="0.25">
      <c r="B27" s="1"/>
      <c r="C27" s="1"/>
      <c r="D27" s="1"/>
    </row>
    <row r="28" spans="2:4" x14ac:dyDescent="0.25">
      <c r="B28" s="1"/>
      <c r="C28" s="1"/>
      <c r="D28" s="1"/>
    </row>
    <row r="29" spans="2:4" x14ac:dyDescent="0.25">
      <c r="B29" s="1"/>
      <c r="C29" s="1"/>
      <c r="D29" s="1"/>
    </row>
    <row r="30" spans="2:4" x14ac:dyDescent="0.25">
      <c r="B30" s="1"/>
      <c r="C30" s="1"/>
      <c r="D30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workbookViewId="0">
      <selection activeCell="L14" sqref="L14"/>
    </sheetView>
  </sheetViews>
  <sheetFormatPr defaultRowHeight="15" x14ac:dyDescent="0.25"/>
  <cols>
    <col min="1" max="1" width="25.7109375" customWidth="1"/>
    <col min="2" max="2" width="9" customWidth="1"/>
    <col min="3" max="3" width="8.42578125" customWidth="1"/>
    <col min="4" max="4" width="10" customWidth="1"/>
    <col min="5" max="5" width="3.140625" customWidth="1"/>
    <col min="9" max="9" width="4" customWidth="1"/>
    <col min="11" max="11" width="13.140625" customWidth="1"/>
    <col min="12" max="12" width="47.57031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71" t="s">
        <v>3</v>
      </c>
      <c r="C4" s="79"/>
      <c r="D4" s="80"/>
      <c r="F4" s="71" t="s">
        <v>3</v>
      </c>
      <c r="G4" s="79"/>
      <c r="H4" s="80"/>
    </row>
    <row r="5" spans="1:12" x14ac:dyDescent="0.25">
      <c r="B5" s="68" t="s">
        <v>55</v>
      </c>
      <c r="C5" s="69"/>
      <c r="D5" s="70"/>
      <c r="E5" s="23"/>
      <c r="F5" s="68" t="s">
        <v>4</v>
      </c>
      <c r="G5" s="69"/>
      <c r="H5" s="70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47</v>
      </c>
      <c r="B8" s="25"/>
      <c r="C8" s="3"/>
      <c r="D8" s="13"/>
      <c r="F8" s="25"/>
      <c r="G8" s="3"/>
      <c r="H8" s="13"/>
    </row>
    <row r="9" spans="1:12" x14ac:dyDescent="0.25">
      <c r="A9" s="5" t="s">
        <v>48</v>
      </c>
      <c r="B9" s="25">
        <v>0</v>
      </c>
      <c r="C9" s="3">
        <v>0</v>
      </c>
      <c r="D9" s="13">
        <f t="shared" ref="D9:D16" si="0">SUM(B9:C9)</f>
        <v>0</v>
      </c>
      <c r="F9" s="25">
        <v>0</v>
      </c>
      <c r="G9" s="3">
        <v>40</v>
      </c>
      <c r="H9" s="13">
        <f t="shared" ref="H9:H16" si="1">SUM(F9:G9)</f>
        <v>40</v>
      </c>
      <c r="J9" s="1">
        <f>D9-H9</f>
        <v>-40</v>
      </c>
      <c r="K9" s="33" t="e">
        <f t="shared" ref="K9:K17" si="2">((D9-H9)/D9)*100</f>
        <v>#DIV/0!</v>
      </c>
      <c r="L9" t="s">
        <v>77</v>
      </c>
    </row>
    <row r="10" spans="1:12" x14ac:dyDescent="0.25">
      <c r="A10" s="5" t="s">
        <v>49</v>
      </c>
      <c r="B10" s="25">
        <v>0</v>
      </c>
      <c r="C10" s="3">
        <v>0</v>
      </c>
      <c r="D10" s="13">
        <f t="shared" si="0"/>
        <v>0</v>
      </c>
      <c r="F10" s="25">
        <v>0</v>
      </c>
      <c r="G10" s="3">
        <v>0</v>
      </c>
      <c r="H10" s="13">
        <f t="shared" si="1"/>
        <v>0</v>
      </c>
      <c r="J10" s="1">
        <f t="shared" ref="J10:J15" si="3">D10-H10</f>
        <v>0</v>
      </c>
      <c r="K10" s="33" t="e">
        <f t="shared" si="2"/>
        <v>#DIV/0!</v>
      </c>
    </row>
    <row r="11" spans="1:12" x14ac:dyDescent="0.25">
      <c r="A11" s="5" t="s">
        <v>50</v>
      </c>
      <c r="B11" s="25">
        <v>0</v>
      </c>
      <c r="C11" s="3">
        <v>0</v>
      </c>
      <c r="D11" s="13">
        <f t="shared" si="0"/>
        <v>0</v>
      </c>
      <c r="F11" s="25">
        <v>0</v>
      </c>
      <c r="G11" s="3">
        <v>0</v>
      </c>
      <c r="H11" s="13">
        <f t="shared" si="1"/>
        <v>0</v>
      </c>
      <c r="J11" s="1">
        <f t="shared" si="3"/>
        <v>0</v>
      </c>
      <c r="K11" s="33" t="e">
        <f t="shared" si="2"/>
        <v>#DIV/0!</v>
      </c>
    </row>
    <row r="12" spans="1:12" x14ac:dyDescent="0.25">
      <c r="A12" s="5" t="s">
        <v>45</v>
      </c>
      <c r="B12" s="25">
        <v>0</v>
      </c>
      <c r="C12" s="3">
        <v>0</v>
      </c>
      <c r="D12" s="13">
        <f t="shared" si="0"/>
        <v>0</v>
      </c>
      <c r="F12" s="25">
        <v>0</v>
      </c>
      <c r="G12" s="3">
        <v>0</v>
      </c>
      <c r="H12" s="13">
        <f t="shared" si="1"/>
        <v>0</v>
      </c>
      <c r="J12" s="1">
        <f t="shared" si="3"/>
        <v>0</v>
      </c>
      <c r="K12" s="33" t="e">
        <f t="shared" si="2"/>
        <v>#DIV/0!</v>
      </c>
    </row>
    <row r="13" spans="1:12" x14ac:dyDescent="0.25">
      <c r="A13" s="5" t="s">
        <v>45</v>
      </c>
      <c r="B13" s="25">
        <v>0</v>
      </c>
      <c r="C13" s="3">
        <v>0</v>
      </c>
      <c r="D13" s="13">
        <f t="shared" si="0"/>
        <v>0</v>
      </c>
      <c r="F13" s="25">
        <v>0</v>
      </c>
      <c r="G13" s="3">
        <v>0</v>
      </c>
      <c r="H13" s="13">
        <f t="shared" si="1"/>
        <v>0</v>
      </c>
      <c r="J13" s="1">
        <f t="shared" si="3"/>
        <v>0</v>
      </c>
      <c r="K13" s="33" t="e">
        <f t="shared" si="2"/>
        <v>#DIV/0!</v>
      </c>
    </row>
    <row r="14" spans="1:12" x14ac:dyDescent="0.25">
      <c r="A14" s="5" t="s">
        <v>45</v>
      </c>
      <c r="B14" s="25">
        <v>0</v>
      </c>
      <c r="C14" s="3">
        <v>0</v>
      </c>
      <c r="D14" s="13">
        <f t="shared" si="0"/>
        <v>0</v>
      </c>
      <c r="F14" s="25">
        <v>0</v>
      </c>
      <c r="G14" s="3">
        <v>0</v>
      </c>
      <c r="H14" s="13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45</v>
      </c>
      <c r="B15" s="25">
        <v>0</v>
      </c>
      <c r="C15" s="3">
        <v>0</v>
      </c>
      <c r="D15" s="13">
        <f t="shared" si="0"/>
        <v>0</v>
      </c>
      <c r="F15" s="25">
        <v>0</v>
      </c>
      <c r="G15" s="3">
        <v>0</v>
      </c>
      <c r="H15" s="13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45</v>
      </c>
      <c r="B16" s="25">
        <v>0</v>
      </c>
      <c r="C16" s="3">
        <v>0</v>
      </c>
      <c r="D16" s="13">
        <f t="shared" si="0"/>
        <v>0</v>
      </c>
      <c r="F16" s="25">
        <v>0</v>
      </c>
      <c r="G16" s="3">
        <v>0</v>
      </c>
      <c r="H16" s="13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51</v>
      </c>
      <c r="B17" s="26">
        <f>SUM(B9:B16)</f>
        <v>0</v>
      </c>
      <c r="C17" s="27">
        <f>SUM(C9:C16)</f>
        <v>0</v>
      </c>
      <c r="D17" s="28">
        <f>SUM(D9:D16)</f>
        <v>0</v>
      </c>
      <c r="F17" s="26">
        <f>SUM(F9:F16)</f>
        <v>0</v>
      </c>
      <c r="G17" s="27">
        <f>SUM(G9:G16)</f>
        <v>40</v>
      </c>
      <c r="H17" s="28">
        <f>SUM(H9:H16)</f>
        <v>40</v>
      </c>
      <c r="J17" s="1">
        <f>D17-H17</f>
        <v>-40</v>
      </c>
      <c r="K17" s="32" t="e">
        <f t="shared" si="2"/>
        <v>#DIV/0!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zoomScaleNormal="100" workbookViewId="0">
      <selection activeCell="B12" sqref="B12"/>
    </sheetView>
  </sheetViews>
  <sheetFormatPr defaultRowHeight="15" x14ac:dyDescent="0.25"/>
  <cols>
    <col min="1" max="1" width="27.28515625" customWidth="1"/>
    <col min="2" max="2" width="8.85546875" customWidth="1"/>
    <col min="3" max="3" width="9.140625" customWidth="1"/>
    <col min="4" max="4" width="10.28515625" customWidth="1"/>
    <col min="5" max="5" width="3.5703125" customWidth="1"/>
    <col min="8" max="8" width="12.28515625" customWidth="1"/>
    <col min="9" max="9" width="3.42578125" customWidth="1"/>
    <col min="11" max="11" width="10.7109375" customWidth="1"/>
    <col min="12" max="12" width="60.285156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44.25" customHeight="1" x14ac:dyDescent="0.25">
      <c r="A4" s="10" t="str">
        <f>'Totals-Summary'!A4</f>
        <v>Portable wearable paediatric oxygen monitoring device</v>
      </c>
      <c r="B4" s="71" t="s">
        <v>3</v>
      </c>
      <c r="C4" s="79"/>
      <c r="D4" s="80"/>
      <c r="F4" s="71" t="s">
        <v>3</v>
      </c>
      <c r="G4" s="79"/>
      <c r="H4" s="80"/>
    </row>
    <row r="5" spans="1:12" x14ac:dyDescent="0.25">
      <c r="B5" s="68" t="s">
        <v>55</v>
      </c>
      <c r="C5" s="69"/>
      <c r="D5" s="70"/>
      <c r="E5" s="23"/>
      <c r="F5" s="68" t="s">
        <v>4</v>
      </c>
      <c r="G5" s="69"/>
      <c r="H5" s="70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52</v>
      </c>
      <c r="B8" s="25"/>
      <c r="C8" s="3"/>
      <c r="D8" s="13"/>
      <c r="F8" s="25"/>
      <c r="G8" s="3"/>
      <c r="H8" s="13"/>
    </row>
    <row r="9" spans="1:12" x14ac:dyDescent="0.25">
      <c r="A9" s="5" t="s">
        <v>67</v>
      </c>
      <c r="B9" s="25">
        <v>600</v>
      </c>
      <c r="C9" s="3">
        <v>0</v>
      </c>
      <c r="D9" s="15">
        <f t="shared" ref="D9:D16" si="0">SUM(B9:C9)</f>
        <v>600</v>
      </c>
      <c r="F9" s="25">
        <v>660</v>
      </c>
      <c r="G9" s="3">
        <v>0</v>
      </c>
      <c r="H9" s="15">
        <f t="shared" ref="H9:H16" si="1">SUM(F9:G9)</f>
        <v>660</v>
      </c>
      <c r="J9" s="1">
        <f>D9-H9</f>
        <v>-60</v>
      </c>
      <c r="K9" s="33">
        <f t="shared" ref="K9:K17" si="2">((D9-H9)/D9)*100</f>
        <v>-10</v>
      </c>
    </row>
    <row r="10" spans="1:12" x14ac:dyDescent="0.25">
      <c r="A10" s="5" t="s">
        <v>68</v>
      </c>
      <c r="B10" s="25">
        <v>0</v>
      </c>
      <c r="C10" s="3">
        <v>270</v>
      </c>
      <c r="D10" s="15">
        <f t="shared" si="0"/>
        <v>270</v>
      </c>
      <c r="F10" s="25">
        <v>0</v>
      </c>
      <c r="G10" s="3">
        <v>0</v>
      </c>
      <c r="H10" s="15">
        <f t="shared" si="1"/>
        <v>0</v>
      </c>
      <c r="J10" s="1">
        <f t="shared" ref="J10:J15" si="3">D10-H10</f>
        <v>270</v>
      </c>
      <c r="K10" s="33">
        <f t="shared" si="2"/>
        <v>100</v>
      </c>
      <c r="L10" t="s">
        <v>91</v>
      </c>
    </row>
    <row r="11" spans="1:12" x14ac:dyDescent="0.25">
      <c r="A11" s="5" t="s">
        <v>74</v>
      </c>
      <c r="B11" s="25">
        <v>0</v>
      </c>
      <c r="C11" s="3">
        <v>0</v>
      </c>
      <c r="D11" s="15">
        <f t="shared" si="0"/>
        <v>0</v>
      </c>
      <c r="F11" s="25">
        <v>105</v>
      </c>
      <c r="G11" s="3">
        <v>75</v>
      </c>
      <c r="H11" s="15">
        <f t="shared" si="1"/>
        <v>180</v>
      </c>
      <c r="J11" s="1">
        <f t="shared" si="3"/>
        <v>-180</v>
      </c>
      <c r="K11" s="33" t="e">
        <f t="shared" si="2"/>
        <v>#DIV/0!</v>
      </c>
    </row>
    <row r="12" spans="1:12" x14ac:dyDescent="0.25">
      <c r="A12" s="5" t="s">
        <v>75</v>
      </c>
      <c r="B12" s="25">
        <v>0</v>
      </c>
      <c r="C12" s="3">
        <v>0</v>
      </c>
      <c r="D12" s="15">
        <f t="shared" si="0"/>
        <v>0</v>
      </c>
      <c r="F12" s="25">
        <v>80</v>
      </c>
      <c r="G12" s="3">
        <v>0</v>
      </c>
      <c r="H12" s="15">
        <f t="shared" si="1"/>
        <v>80</v>
      </c>
      <c r="J12" s="1">
        <f t="shared" si="3"/>
        <v>-80</v>
      </c>
      <c r="K12" s="33" t="e">
        <f t="shared" si="2"/>
        <v>#DIV/0!</v>
      </c>
      <c r="L12" t="s">
        <v>76</v>
      </c>
    </row>
    <row r="13" spans="1:12" x14ac:dyDescent="0.25">
      <c r="A13" s="5" t="s">
        <v>33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0</v>
      </c>
      <c r="H13" s="15">
        <f t="shared" si="1"/>
        <v>0</v>
      </c>
      <c r="J13" s="1">
        <f t="shared" si="3"/>
        <v>0</v>
      </c>
      <c r="K13" s="33" t="e">
        <f t="shared" si="2"/>
        <v>#DIV/0!</v>
      </c>
    </row>
    <row r="14" spans="1:12" x14ac:dyDescent="0.25">
      <c r="A14" s="5" t="s">
        <v>34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35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0</v>
      </c>
      <c r="H15" s="15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53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0</v>
      </c>
      <c r="H16" s="15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54</v>
      </c>
      <c r="B17" s="26">
        <f>SUM(B9:B16)</f>
        <v>600</v>
      </c>
      <c r="C17" s="27">
        <f>SUM(C9:C16)</f>
        <v>270</v>
      </c>
      <c r="D17" s="28">
        <f>SUM(D9:D16)</f>
        <v>870</v>
      </c>
      <c r="F17" s="26">
        <f>SUM(F9:F16)</f>
        <v>845</v>
      </c>
      <c r="G17" s="27">
        <f>SUM(G9:G16)</f>
        <v>75</v>
      </c>
      <c r="H17" s="28">
        <f>SUM(H9:H16)</f>
        <v>920</v>
      </c>
      <c r="J17" s="1">
        <f>D17-H17</f>
        <v>-50</v>
      </c>
      <c r="K17" s="33">
        <f t="shared" si="2"/>
        <v>-5.7471264367816088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8BF9DF59E0845BE207B959D6CFBC8" ma:contentTypeVersion="2" ma:contentTypeDescription="Create a new document." ma:contentTypeScope="" ma:versionID="54977ad123c114d8e0cedc879eba6767">
  <xsd:schema xmlns:xsd="http://www.w3.org/2001/XMLSchema" xmlns:xs="http://www.w3.org/2001/XMLSchema" xmlns:p="http://schemas.microsoft.com/office/2006/metadata/properties" xmlns:ns2="05e66951-a8f5-4496-a400-afd7f4c72461" targetNamespace="http://schemas.microsoft.com/office/2006/metadata/properties" ma:root="true" ma:fieldsID="522174ff2f4ef488b81acf3abcbe424d" ns2:_="">
    <xsd:import namespace="05e66951-a8f5-4496-a400-afd7f4c7246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66951-a8f5-4496-a400-afd7f4c7246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5e66951-a8f5-4496-a400-afd7f4c72461">63NMJHQTQMHY-632772002-2376</_dlc_DocId>
    <_dlc_DocIdUrl xmlns="05e66951-a8f5-4496-a400-afd7f4c72461">
      <Url>https://healthenterpriseeastcouk.sharepoint.com/sites/HEEData/_layouts/15/DocIdRedir.aspx?ID=63NMJHQTQMHY-632772002-2376</Url>
      <Description>63NMJHQTQMHY-632772002-2376</Description>
    </_dlc_DocIdUrl>
    <SharedWithUsers xmlns="05e66951-a8f5-4496-a400-afd7f4c72461">
      <UserInfo>
        <DisplayName>Emily C. Boyce</DisplayName>
        <AccountId>27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A736D6B-4725-46C6-8757-469AEFF38DB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2272A4E-E26D-4A33-8D15-BB9C57E1C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66951-a8f5-4496-a400-afd7f4c72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6945D-DE33-4C9A-BAA9-92E386650C9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27B78C6-8C32-4444-9255-B81B3B8394F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F43A301-5DD1-435D-9139-CFF0CD34693B}">
  <ds:schemaRefs>
    <ds:schemaRef ds:uri="05e66951-a8f5-4496-a400-afd7f4c72461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Totals-Summary</vt:lpstr>
      <vt:lpstr>Labour Costs</vt:lpstr>
      <vt:lpstr>Materials Costs</vt:lpstr>
      <vt:lpstr>Capital Equipment</vt:lpstr>
      <vt:lpstr>Sub-Contract Costs</vt:lpstr>
      <vt:lpstr>Travel &amp; Subsistence</vt:lpstr>
      <vt:lpstr>Overhead Costs</vt:lpstr>
      <vt:lpstr>Other Costs</vt:lpstr>
      <vt:lpstr>Sheet1</vt:lpstr>
    </vt:vector>
  </TitlesOfParts>
  <Manager/>
  <Company>Health Enterprise East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MHG</dc:creator>
  <cp:keywords/>
  <dc:description/>
  <cp:lastModifiedBy>Office 210</cp:lastModifiedBy>
  <cp:revision/>
  <dcterms:created xsi:type="dcterms:W3CDTF">2010-02-14T22:49:07Z</dcterms:created>
  <dcterms:modified xsi:type="dcterms:W3CDTF">2017-07-06T14:02:54Z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204000.000000000</vt:lpwstr>
  </property>
  <property fmtid="{D5CDD505-2E9C-101B-9397-08002B2CF9AE}" pid="3" name="ContentTypeId">
    <vt:lpwstr>0x01010039A8BF9DF59E0845BE207B959D6CFBC8</vt:lpwstr>
  </property>
  <property fmtid="{D5CDD505-2E9C-101B-9397-08002B2CF9AE}" pid="4" name="_dlc_DocIdItemGuid">
    <vt:lpwstr>2b9d81d9-8baf-4e23-841a-ee36f618eeb8</vt:lpwstr>
  </property>
</Properties>
</file>