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LC\Documents\TLC\Humanmed\Price lists\2022\"/>
    </mc:Choice>
  </mc:AlternateContent>
  <xr:revisionPtr revIDLastSave="0" documentId="13_ncr:1_{44633A58-DAC3-4A20-90A4-EC72BCC92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Updated cannul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2" i="1" l="1"/>
  <c r="I102" i="1"/>
  <c r="I111" i="1"/>
  <c r="H92" i="1"/>
  <c r="H102" i="1"/>
  <c r="H111" i="1"/>
  <c r="I7" i="1"/>
  <c r="I8" i="1"/>
  <c r="I11" i="1"/>
  <c r="I12" i="1"/>
  <c r="I13" i="1"/>
  <c r="I14" i="1"/>
  <c r="I15" i="1"/>
  <c r="I16" i="1"/>
  <c r="I17" i="1"/>
  <c r="I18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41" i="1"/>
  <c r="I42" i="1"/>
  <c r="I43" i="1"/>
  <c r="I44" i="1"/>
  <c r="I45" i="1"/>
  <c r="I48" i="1"/>
  <c r="I49" i="1"/>
  <c r="I51" i="1"/>
  <c r="I52" i="1"/>
  <c r="I53" i="1"/>
  <c r="I54" i="1"/>
  <c r="I56" i="1"/>
  <c r="I57" i="1"/>
  <c r="I58" i="1"/>
  <c r="I59" i="1"/>
  <c r="I60" i="1"/>
  <c r="I61" i="1"/>
  <c r="I62" i="1"/>
  <c r="I65" i="1"/>
  <c r="I72" i="1"/>
  <c r="I73" i="1"/>
  <c r="I74" i="1"/>
  <c r="I75" i="1"/>
  <c r="I79" i="1"/>
  <c r="I80" i="1"/>
  <c r="I81" i="1"/>
  <c r="I82" i="1"/>
  <c r="I83" i="1"/>
  <c r="I84" i="1"/>
  <c r="I85" i="1"/>
  <c r="I3" i="1"/>
  <c r="I4" i="1"/>
  <c r="I5" i="1"/>
  <c r="I2" i="1"/>
  <c r="H3" i="1"/>
  <c r="H4" i="1"/>
  <c r="H5" i="1"/>
  <c r="H7" i="1"/>
  <c r="H8" i="1"/>
  <c r="H11" i="1"/>
  <c r="H12" i="1"/>
  <c r="H13" i="1"/>
  <c r="H14" i="1"/>
  <c r="H15" i="1"/>
  <c r="H16" i="1"/>
  <c r="H17" i="1"/>
  <c r="H18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41" i="1"/>
  <c r="H42" i="1"/>
  <c r="H43" i="1"/>
  <c r="H44" i="1"/>
  <c r="H45" i="1"/>
  <c r="H48" i="1"/>
  <c r="H49" i="1"/>
  <c r="H51" i="1"/>
  <c r="H52" i="1"/>
  <c r="H53" i="1"/>
  <c r="H54" i="1"/>
  <c r="H56" i="1"/>
  <c r="H57" i="1"/>
  <c r="H58" i="1"/>
  <c r="H59" i="1"/>
  <c r="H60" i="1"/>
  <c r="H61" i="1"/>
  <c r="H62" i="1"/>
  <c r="H65" i="1"/>
  <c r="H68" i="1"/>
  <c r="H72" i="1"/>
  <c r="H73" i="1"/>
  <c r="H74" i="1"/>
  <c r="H75" i="1"/>
  <c r="H79" i="1"/>
  <c r="H80" i="1"/>
  <c r="H81" i="1"/>
  <c r="H82" i="1"/>
  <c r="H83" i="1"/>
  <c r="H84" i="1"/>
  <c r="H85" i="1"/>
  <c r="H2" i="1"/>
  <c r="E111" i="1" l="1"/>
  <c r="E102" i="1"/>
  <c r="E92" i="1"/>
  <c r="D67" i="1"/>
  <c r="D38" i="1"/>
  <c r="D11" i="1"/>
  <c r="D12" i="1"/>
  <c r="D13" i="1"/>
  <c r="D14" i="1"/>
  <c r="D15" i="1"/>
  <c r="D16" i="1"/>
  <c r="D17" i="1"/>
  <c r="D18" i="1"/>
  <c r="D21" i="1"/>
  <c r="D22" i="1"/>
  <c r="D23" i="1"/>
  <c r="D24" i="1"/>
  <c r="D25" i="1"/>
  <c r="D26" i="1"/>
  <c r="D27" i="1"/>
  <c r="D28" i="1"/>
  <c r="D29" i="1"/>
  <c r="D32" i="1"/>
  <c r="D33" i="1"/>
  <c r="D34" i="1"/>
  <c r="D35" i="1"/>
  <c r="D36" i="1"/>
  <c r="D37" i="1"/>
  <c r="D41" i="1"/>
  <c r="D42" i="1"/>
  <c r="D43" i="1"/>
  <c r="D44" i="1"/>
  <c r="D45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5" i="1"/>
  <c r="D66" i="1"/>
  <c r="D68" i="1"/>
  <c r="D72" i="1"/>
  <c r="D73" i="1"/>
  <c r="D74" i="1"/>
  <c r="D75" i="1"/>
  <c r="D76" i="1"/>
  <c r="D79" i="1"/>
  <c r="D80" i="1"/>
  <c r="D81" i="1"/>
  <c r="D82" i="1"/>
  <c r="D83" i="1"/>
  <c r="D84" i="1"/>
  <c r="D85" i="1"/>
  <c r="D2" i="1" l="1"/>
  <c r="D3" i="1"/>
  <c r="D4" i="1"/>
  <c r="D5" i="1"/>
  <c r="D7" i="1"/>
  <c r="D8" i="1"/>
</calcChain>
</file>

<file path=xl/sharedStrings.xml><?xml version="1.0" encoding="utf-8"?>
<sst xmlns="http://schemas.openxmlformats.org/spreadsheetml/2006/main" count="265" uniqueCount="164">
  <si>
    <t>Product</t>
  </si>
  <si>
    <t>Prod No.</t>
  </si>
  <si>
    <t>500000-7</t>
  </si>
  <si>
    <t>Bodyjet EVO Complete</t>
  </si>
  <si>
    <t>Bodyjet Complete</t>
  </si>
  <si>
    <t>500000</t>
  </si>
  <si>
    <t>500000-8</t>
  </si>
  <si>
    <t>580001</t>
  </si>
  <si>
    <t>500001 570001</t>
  </si>
  <si>
    <t>WAL Application sets  box 5</t>
  </si>
  <si>
    <t>Biofill Applicators box 5</t>
  </si>
  <si>
    <t>3.5x15 (2 holes)</t>
  </si>
  <si>
    <t>3.8x30</t>
  </si>
  <si>
    <t>4.2x30</t>
  </si>
  <si>
    <t>4.8x30</t>
  </si>
  <si>
    <t>WAL Cannula, STS (stainless steel) unsterile</t>
  </si>
  <si>
    <t>503001</t>
  </si>
  <si>
    <t>503002</t>
  </si>
  <si>
    <t>503003</t>
  </si>
  <si>
    <t>3.5x30 (Infiltration)</t>
  </si>
  <si>
    <t>2.5x15 (Infiltration)</t>
  </si>
  <si>
    <t>Biofill Cannula, stainless steel, unsterile</t>
  </si>
  <si>
    <t>580089</t>
  </si>
  <si>
    <t>580086</t>
  </si>
  <si>
    <t>580107</t>
  </si>
  <si>
    <t>581125</t>
  </si>
  <si>
    <t>580125</t>
  </si>
  <si>
    <t>Accessories</t>
  </si>
  <si>
    <t>57187</t>
  </si>
  <si>
    <t>Serres suction bag 3000ml (box 24)</t>
  </si>
  <si>
    <t>37054</t>
  </si>
  <si>
    <t>675010-5</t>
  </si>
  <si>
    <t>Extraction cannula 200mm (box 5)</t>
  </si>
  <si>
    <t>655020-5</t>
  </si>
  <si>
    <t>BEAULI cannula 2x120 (box 5)</t>
  </si>
  <si>
    <t>Luer-to-Luer connector</t>
  </si>
  <si>
    <t>5206634</t>
  </si>
  <si>
    <t>Luer-to-Luer connector (box 100)</t>
  </si>
  <si>
    <t>Syringe Rack</t>
  </si>
  <si>
    <t>610300</t>
  </si>
  <si>
    <t>LipoCollector 3</t>
  </si>
  <si>
    <t>670000</t>
  </si>
  <si>
    <t>Complete set</t>
  </si>
  <si>
    <t>LipoCollector 3 disposable set</t>
  </si>
  <si>
    <t>FillerCollector</t>
  </si>
  <si>
    <t>660000</t>
  </si>
  <si>
    <t>FillerCollector disposable set (box 5)</t>
  </si>
  <si>
    <t>665010-5</t>
  </si>
  <si>
    <t>Extraction cannula 300mm</t>
  </si>
  <si>
    <t>Extraction cannula 300mm (box 5)</t>
  </si>
  <si>
    <t>660023-5</t>
  </si>
  <si>
    <t>UNILINE Touch screen cover (box 100)</t>
  </si>
  <si>
    <t>57157</t>
  </si>
  <si>
    <t>Serres suction bag 1000ml (box 36)</t>
  </si>
  <si>
    <t>Per case cost Liposuction</t>
  </si>
  <si>
    <t>WAL Applicator</t>
  </si>
  <si>
    <t>Suction liner x2</t>
  </si>
  <si>
    <t>Per case cost fat transer</t>
  </si>
  <si>
    <t>Suction liner</t>
  </si>
  <si>
    <t>670200-5</t>
  </si>
  <si>
    <t>Extraction cannula</t>
  </si>
  <si>
    <t>BEAULI cannula</t>
  </si>
  <si>
    <t>Connection tubing</t>
  </si>
  <si>
    <t>Per case cost Biofill (ECO)</t>
  </si>
  <si>
    <t>Biofill applicator</t>
  </si>
  <si>
    <t>Suction bag (1000ml)</t>
  </si>
  <si>
    <t>FillerCollector disposable set</t>
  </si>
  <si>
    <t>676000</t>
  </si>
  <si>
    <t>Bodyjet ECO</t>
  </si>
  <si>
    <t>Bodyjet ECO + Fillercollector</t>
  </si>
  <si>
    <t>Euro recommended end user price</t>
  </si>
  <si>
    <t>WAL Cannula, sterile</t>
  </si>
  <si>
    <t>580084</t>
  </si>
  <si>
    <t>GBP end user price (@ 1 Euro=£0.85)</t>
  </si>
  <si>
    <t>3.5x30 (infiltration) 5 pieces</t>
  </si>
  <si>
    <t>3.8x30 (infiltration/aspiration) 5 pieces</t>
  </si>
  <si>
    <t>4.8x30 (infiltration/aspiration) 5 pieces</t>
  </si>
  <si>
    <t>671510-5</t>
  </si>
  <si>
    <t>Extraction tube sterile (box 5) (replace 665010-5)</t>
  </si>
  <si>
    <t>541030</t>
  </si>
  <si>
    <t>Q Graft</t>
  </si>
  <si>
    <t>Q Graft control unit</t>
  </si>
  <si>
    <t>300000</t>
  </si>
  <si>
    <t>300001-5</t>
  </si>
  <si>
    <t>Q Graft collector (box of 5)</t>
  </si>
  <si>
    <t>300002-5</t>
  </si>
  <si>
    <t>Q Graft disposable set (box of 5)</t>
  </si>
  <si>
    <t>300004</t>
  </si>
  <si>
    <t>Humanase enzyme</t>
  </si>
  <si>
    <t>310000</t>
  </si>
  <si>
    <t>Centrifuge</t>
  </si>
  <si>
    <t>Centrifuge sterile disposable set (box of 5)</t>
  </si>
  <si>
    <t>300003-5</t>
  </si>
  <si>
    <t>320000</t>
  </si>
  <si>
    <t>NucleoCounter NC200</t>
  </si>
  <si>
    <t>FillerCollector sterile single use</t>
  </si>
  <si>
    <t>1660000-5</t>
  </si>
  <si>
    <t>Biofill cannula Sterile, single use</t>
  </si>
  <si>
    <t>1580107-5</t>
  </si>
  <si>
    <t>3.8x15 (Infiltration/aspiration 4 holes)</t>
  </si>
  <si>
    <t>1580125-5</t>
  </si>
  <si>
    <t>3.8x15 RAPID (Infiltration/aspiration 4 holes)</t>
  </si>
  <si>
    <t>1581125-5</t>
  </si>
  <si>
    <t>655030-5</t>
  </si>
  <si>
    <t>655031-5</t>
  </si>
  <si>
    <t>BEAULI cannula 1.4x90mm 65 degree (box 5)</t>
  </si>
  <si>
    <t>BEAULI cannula 1.4x90mm (box 5)</t>
  </si>
  <si>
    <t>15776480</t>
  </si>
  <si>
    <t>TSK SUPRA Cannula (for treatment of chronic wounds/ulcer) (box 100)</t>
  </si>
  <si>
    <t>1500127-5</t>
  </si>
  <si>
    <t>1500121-5</t>
  </si>
  <si>
    <t>1500125-5</t>
  </si>
  <si>
    <t>1501125-5</t>
  </si>
  <si>
    <t>1503005-5</t>
  </si>
  <si>
    <t>2.5x30 (Infiltration)</t>
  </si>
  <si>
    <t>15003004-5</t>
  </si>
  <si>
    <t>3.8x30 RAPID 4 holes (infiltration/aspiration) 5 pieces</t>
  </si>
  <si>
    <t>3.8x30 RAPID 8 holes (infiltration/aspiration) 5 pieces</t>
  </si>
  <si>
    <t>1500148-5</t>
  </si>
  <si>
    <t>3.8x30 (infiltration/aspiration) subcutaneous 5 pieces</t>
  </si>
  <si>
    <t>15002004-5</t>
  </si>
  <si>
    <t>4.2x30 (infiltration/aspiration) 5 pieces</t>
  </si>
  <si>
    <t>1500136-5</t>
  </si>
  <si>
    <t>3.5x15 (Infiltration/aspiration 4 holes)</t>
  </si>
  <si>
    <t>3.5x15 (Infiltration/aspiration 2 holes)</t>
  </si>
  <si>
    <t>1580086-5</t>
  </si>
  <si>
    <t>1580089-5</t>
  </si>
  <si>
    <t>503070</t>
  </si>
  <si>
    <t>503089</t>
  </si>
  <si>
    <t>503204</t>
  </si>
  <si>
    <t>503148</t>
  </si>
  <si>
    <t>503136</t>
  </si>
  <si>
    <t>2.5x30 (infiltration)</t>
  </si>
  <si>
    <t xml:space="preserve">3.5x30 </t>
  </si>
  <si>
    <t>3.8x30 RAPID</t>
  </si>
  <si>
    <t>3.5x15 (4 holes)</t>
  </si>
  <si>
    <t>3.0x15 (2 holes)</t>
  </si>
  <si>
    <t>3.8x15 (RAPID) (4 holes)</t>
  </si>
  <si>
    <t>3.8x15 (4 holes)</t>
  </si>
  <si>
    <t>Replaced by 1500136-5</t>
  </si>
  <si>
    <t>1500114-5</t>
  </si>
  <si>
    <t>Replaces 500114S</t>
  </si>
  <si>
    <t>Biofill Cannula, STS (stainless steel) unsterile</t>
  </si>
  <si>
    <t>57348</t>
  </si>
  <si>
    <t>653301-15</t>
  </si>
  <si>
    <t>580154</t>
  </si>
  <si>
    <t>STS adaptor for Biofill cannulas with 500001-5 and 570001-5</t>
  </si>
  <si>
    <t>Hydrophobic filter (Box 10)</t>
  </si>
  <si>
    <t>077.0572</t>
  </si>
  <si>
    <t>Lipocollector 3 disposable set (sealing rings, bung)</t>
  </si>
  <si>
    <t>Lipocollector 3 drainage set (mesh filter, drain tube)</t>
  </si>
  <si>
    <t>671300-5</t>
  </si>
  <si>
    <t>Stand for Fillercollector Single use (box 5)</t>
  </si>
  <si>
    <t>1663200-5</t>
  </si>
  <si>
    <t>653301-5</t>
  </si>
  <si>
    <t>Connection tubing (box 15)</t>
  </si>
  <si>
    <t>Lipocollector 3 container only</t>
  </si>
  <si>
    <t>Suction container Serres for Bodyjet and Evo</t>
  </si>
  <si>
    <t>2022-2023 Price inc shipping</t>
  </si>
  <si>
    <t>2021-2022 Price inc Shipping</t>
  </si>
  <si>
    <t>N/A</t>
  </si>
  <si>
    <t>LipoCollector 3 drainage set</t>
  </si>
  <si>
    <t>Increase GB£</t>
  </si>
  <si>
    <t>Increase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</si>
</sst>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[$€-2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49" fontId="0" fillId="0" borderId="0" xfId="0" applyNumberFormat="1"/>
    <xf numFmtId="164" fontId="1" fillId="0" borderId="1" xfId="0" applyNumberFormat="1" applyFont="1" applyBorder="1"/>
    <xf numFmtId="165" fontId="1" fillId="0" borderId="1" xfId="0" applyNumberFormat="1" applyFont="1" applyBorder="1"/>
    <xf numFmtId="165" fontId="0" fillId="0" borderId="0" xfId="0" applyNumberFormat="1"/>
    <xf numFmtId="49" fontId="1" fillId="0" borderId="0" xfId="0" applyNumberFormat="1" applyFont="1"/>
    <xf numFmtId="49" fontId="0" fillId="0" borderId="0" xfId="0" applyNumberFormat="1" applyFont="1"/>
    <xf numFmtId="49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49" fontId="0" fillId="0" borderId="0" xfId="0" applyNumberFormat="1" applyBorder="1"/>
    <xf numFmtId="165" fontId="0" fillId="0" borderId="0" xfId="0" applyNumberFormat="1" applyBorder="1"/>
    <xf numFmtId="0" fontId="0" fillId="0" borderId="0" xfId="0" applyBorder="1"/>
    <xf numFmtId="49" fontId="1" fillId="2" borderId="0" xfId="0" applyNumberFormat="1" applyFont="1" applyFill="1"/>
    <xf numFmtId="49" fontId="0" fillId="3" borderId="0" xfId="0" applyNumberFormat="1" applyFill="1"/>
    <xf numFmtId="49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8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/>
    <xf numFmtId="164" fontId="0" fillId="0" borderId="2" xfId="0" applyNumberFormat="1" applyFill="1" applyBorder="1"/>
    <xf numFmtId="164" fontId="0" fillId="0" borderId="0" xfId="0" applyNumberFormat="1" applyFill="1" applyBorder="1"/>
    <xf numFmtId="49" fontId="0" fillId="0" borderId="0" xfId="0" applyNumberFormat="1" applyFont="1" applyFill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0" xfId="0" applyNumberFormat="1" applyFont="1" applyBorder="1"/>
    <xf numFmtId="49" fontId="0" fillId="4" borderId="0" xfId="0" applyNumberFormat="1" applyFill="1"/>
    <xf numFmtId="165" fontId="0" fillId="4" borderId="0" xfId="0" applyNumberFormat="1" applyFill="1"/>
    <xf numFmtId="164" fontId="0" fillId="4" borderId="0" xfId="0" applyNumberFormat="1" applyFill="1"/>
    <xf numFmtId="164" fontId="1" fillId="4" borderId="0" xfId="0" applyNumberFormat="1" applyFont="1" applyFill="1"/>
    <xf numFmtId="164" fontId="1" fillId="2" borderId="3" xfId="0" applyNumberFormat="1" applyFont="1" applyFill="1" applyBorder="1"/>
    <xf numFmtId="164" fontId="1" fillId="0" borderId="0" xfId="0" applyNumberFormat="1" applyFont="1" applyFill="1"/>
    <xf numFmtId="0" fontId="1" fillId="5" borderId="1" xfId="0" applyFont="1" applyFill="1" applyBorder="1"/>
    <xf numFmtId="164" fontId="1" fillId="5" borderId="0" xfId="0" applyNumberFormat="1" applyFont="1" applyFill="1"/>
    <xf numFmtId="164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164" fontId="1" fillId="5" borderId="2" xfId="0" applyNumberFormat="1" applyFont="1" applyFill="1" applyBorder="1"/>
    <xf numFmtId="164" fontId="0" fillId="5" borderId="2" xfId="0" applyNumberFormat="1" applyFill="1" applyBorder="1"/>
    <xf numFmtId="2" fontId="0" fillId="5" borderId="2" xfId="0" applyNumberFormat="1" applyFill="1" applyBorder="1"/>
    <xf numFmtId="164" fontId="1" fillId="5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="80" zoomScaleNormal="80" workbookViewId="0">
      <pane ySplit="1" topLeftCell="A2" activePane="bottomLeft" state="frozen"/>
      <selection pane="bottomLeft" activeCell="N27" sqref="N27"/>
    </sheetView>
  </sheetViews>
  <sheetFormatPr defaultRowHeight="15" x14ac:dyDescent="0.25"/>
  <cols>
    <col min="1" max="1" width="69.85546875" style="3" bestFit="1" customWidth="1"/>
    <col min="2" max="2" width="17.85546875" style="3" customWidth="1"/>
    <col min="3" max="3" width="32.140625" style="6" customWidth="1"/>
    <col min="4" max="4" width="33.5703125" style="19" customWidth="1"/>
    <col min="5" max="5" width="26.7109375" style="27" bestFit="1" customWidth="1"/>
    <col min="6" max="6" width="10.85546875" customWidth="1"/>
    <col min="7" max="7" width="27" style="40" bestFit="1" customWidth="1"/>
    <col min="8" max="8" width="12.85546875" style="40" bestFit="1" customWidth="1"/>
    <col min="9" max="9" width="10.7109375" style="40" bestFit="1" customWidth="1"/>
  </cols>
  <sheetData>
    <row r="1" spans="1:9" s="1" customFormat="1" x14ac:dyDescent="0.25">
      <c r="A1" s="2" t="s">
        <v>0</v>
      </c>
      <c r="B1" s="2" t="s">
        <v>1</v>
      </c>
      <c r="C1" s="5" t="s">
        <v>70</v>
      </c>
      <c r="D1" s="23" t="s">
        <v>73</v>
      </c>
      <c r="E1" s="4" t="s">
        <v>158</v>
      </c>
      <c r="G1" s="36" t="s">
        <v>159</v>
      </c>
      <c r="H1" s="36" t="s">
        <v>162</v>
      </c>
      <c r="I1" s="36" t="s">
        <v>163</v>
      </c>
    </row>
    <row r="2" spans="1:9" x14ac:dyDescent="0.25">
      <c r="A2" s="3" t="s">
        <v>3</v>
      </c>
      <c r="B2" s="3" t="s">
        <v>2</v>
      </c>
      <c r="C2" s="6">
        <v>41490</v>
      </c>
      <c r="D2" s="19">
        <f>SUM(C2*0.85)</f>
        <v>35266.5</v>
      </c>
      <c r="E2" s="27">
        <v>37500</v>
      </c>
      <c r="G2" s="37">
        <v>35000</v>
      </c>
      <c r="H2" s="38">
        <f>SUM(E2-G2)</f>
        <v>2500</v>
      </c>
      <c r="I2" s="39">
        <f>SUM((H2/G2)*100)</f>
        <v>7.1428571428571423</v>
      </c>
    </row>
    <row r="3" spans="1:9" x14ac:dyDescent="0.25">
      <c r="A3" s="3" t="s">
        <v>4</v>
      </c>
      <c r="B3" s="3" t="s">
        <v>5</v>
      </c>
      <c r="C3" s="6">
        <v>29110</v>
      </c>
      <c r="D3" s="19">
        <f t="shared" ref="D3:D61" si="0">SUM(C3*0.85)</f>
        <v>24743.5</v>
      </c>
      <c r="E3" s="27">
        <v>26000</v>
      </c>
      <c r="G3" s="37">
        <v>24600</v>
      </c>
      <c r="H3" s="38">
        <f t="shared" ref="H3:H66" si="1">SUM(E3-G3)</f>
        <v>1400</v>
      </c>
      <c r="I3" s="39">
        <f t="shared" ref="I3:I66" si="2">SUM((H3/G3)*100)</f>
        <v>5.6910569105691051</v>
      </c>
    </row>
    <row r="4" spans="1:9" x14ac:dyDescent="0.25">
      <c r="A4" s="3" t="s">
        <v>68</v>
      </c>
      <c r="B4" s="3" t="s">
        <v>6</v>
      </c>
      <c r="C4" s="6">
        <v>8455</v>
      </c>
      <c r="D4" s="19">
        <f t="shared" si="0"/>
        <v>7186.75</v>
      </c>
      <c r="E4" s="27">
        <v>7750</v>
      </c>
      <c r="G4" s="37">
        <v>7150</v>
      </c>
      <c r="H4" s="38">
        <f t="shared" si="1"/>
        <v>600</v>
      </c>
      <c r="I4" s="39">
        <f t="shared" si="2"/>
        <v>8.3916083916083917</v>
      </c>
    </row>
    <row r="5" spans="1:9" x14ac:dyDescent="0.25">
      <c r="A5" s="3" t="s">
        <v>69</v>
      </c>
      <c r="C5" s="6">
        <v>11083</v>
      </c>
      <c r="D5" s="19">
        <f t="shared" si="0"/>
        <v>9420.5499999999993</v>
      </c>
      <c r="E5" s="27">
        <v>10000</v>
      </c>
      <c r="G5" s="37">
        <v>9370</v>
      </c>
      <c r="H5" s="38">
        <f t="shared" si="1"/>
        <v>630</v>
      </c>
      <c r="I5" s="39">
        <f t="shared" si="2"/>
        <v>6.7235859124866595</v>
      </c>
    </row>
    <row r="6" spans="1:9" x14ac:dyDescent="0.25">
      <c r="G6" s="37"/>
      <c r="H6" s="38"/>
      <c r="I6" s="39"/>
    </row>
    <row r="7" spans="1:9" x14ac:dyDescent="0.25">
      <c r="A7" s="3" t="s">
        <v>9</v>
      </c>
      <c r="B7" s="3" t="s">
        <v>8</v>
      </c>
      <c r="C7" s="6">
        <v>820</v>
      </c>
      <c r="D7" s="19">
        <f t="shared" si="0"/>
        <v>697</v>
      </c>
      <c r="E7" s="27">
        <v>740</v>
      </c>
      <c r="G7" s="37">
        <v>710</v>
      </c>
      <c r="H7" s="38">
        <f t="shared" si="1"/>
        <v>30</v>
      </c>
      <c r="I7" s="39">
        <f t="shared" si="2"/>
        <v>4.225352112676056</v>
      </c>
    </row>
    <row r="8" spans="1:9" x14ac:dyDescent="0.25">
      <c r="A8" s="3" t="s">
        <v>10</v>
      </c>
      <c r="B8" s="3" t="s">
        <v>7</v>
      </c>
      <c r="C8" s="6">
        <v>395</v>
      </c>
      <c r="D8" s="19">
        <f t="shared" si="0"/>
        <v>335.75</v>
      </c>
      <c r="E8" s="27">
        <v>360</v>
      </c>
      <c r="G8" s="37">
        <v>340</v>
      </c>
      <c r="H8" s="38">
        <f t="shared" si="1"/>
        <v>20</v>
      </c>
      <c r="I8" s="39">
        <f t="shared" si="2"/>
        <v>5.8823529411764701</v>
      </c>
    </row>
    <row r="9" spans="1:9" x14ac:dyDescent="0.25">
      <c r="G9" s="37"/>
      <c r="H9" s="38"/>
      <c r="I9" s="39"/>
    </row>
    <row r="10" spans="1:9" x14ac:dyDescent="0.25">
      <c r="A10" s="7" t="s">
        <v>15</v>
      </c>
      <c r="G10" s="37"/>
      <c r="H10" s="38"/>
      <c r="I10" s="39"/>
    </row>
    <row r="11" spans="1:9" x14ac:dyDescent="0.25">
      <c r="A11" s="3" t="s">
        <v>132</v>
      </c>
      <c r="B11" s="3" t="s">
        <v>127</v>
      </c>
      <c r="C11" s="6">
        <v>374</v>
      </c>
      <c r="D11" s="19">
        <f t="shared" si="0"/>
        <v>317.89999999999998</v>
      </c>
      <c r="E11" s="27">
        <v>340</v>
      </c>
      <c r="G11" s="37">
        <v>335</v>
      </c>
      <c r="H11" s="38">
        <f t="shared" si="1"/>
        <v>5</v>
      </c>
      <c r="I11" s="39">
        <f t="shared" si="2"/>
        <v>1.4925373134328357</v>
      </c>
    </row>
    <row r="12" spans="1:9" x14ac:dyDescent="0.25">
      <c r="A12" s="3" t="s">
        <v>19</v>
      </c>
      <c r="B12" s="3" t="s">
        <v>18</v>
      </c>
      <c r="C12" s="6">
        <v>362</v>
      </c>
      <c r="D12" s="19">
        <f t="shared" si="0"/>
        <v>307.7</v>
      </c>
      <c r="E12" s="27">
        <v>340</v>
      </c>
      <c r="G12" s="37">
        <v>335</v>
      </c>
      <c r="H12" s="38">
        <f t="shared" si="1"/>
        <v>5</v>
      </c>
      <c r="I12" s="39">
        <f t="shared" si="2"/>
        <v>1.4925373134328357</v>
      </c>
    </row>
    <row r="13" spans="1:9" x14ac:dyDescent="0.25">
      <c r="A13" s="3" t="s">
        <v>133</v>
      </c>
      <c r="B13" s="3" t="s">
        <v>128</v>
      </c>
      <c r="C13" s="6">
        <v>355</v>
      </c>
      <c r="D13" s="19">
        <f t="shared" si="0"/>
        <v>301.75</v>
      </c>
      <c r="E13" s="27">
        <v>340</v>
      </c>
      <c r="G13" s="37">
        <v>335</v>
      </c>
      <c r="H13" s="38">
        <f t="shared" si="1"/>
        <v>5</v>
      </c>
      <c r="I13" s="39">
        <f t="shared" si="2"/>
        <v>1.4925373134328357</v>
      </c>
    </row>
    <row r="14" spans="1:9" x14ac:dyDescent="0.25">
      <c r="A14" s="17" t="s">
        <v>12</v>
      </c>
      <c r="B14" s="17" t="s">
        <v>16</v>
      </c>
      <c r="C14" s="18">
        <v>355</v>
      </c>
      <c r="D14" s="19">
        <f t="shared" si="0"/>
        <v>301.75</v>
      </c>
      <c r="E14" s="27">
        <v>340</v>
      </c>
      <c r="G14" s="37">
        <v>335</v>
      </c>
      <c r="H14" s="38">
        <f t="shared" si="1"/>
        <v>5</v>
      </c>
      <c r="I14" s="39">
        <f t="shared" si="2"/>
        <v>1.4925373134328357</v>
      </c>
    </row>
    <row r="15" spans="1:9" x14ac:dyDescent="0.25">
      <c r="A15" s="17" t="s">
        <v>134</v>
      </c>
      <c r="B15" s="17" t="s">
        <v>17</v>
      </c>
      <c r="C15" s="18">
        <v>372.5</v>
      </c>
      <c r="D15" s="19">
        <f t="shared" si="0"/>
        <v>316.625</v>
      </c>
      <c r="E15" s="27">
        <v>340</v>
      </c>
      <c r="G15" s="37">
        <v>373</v>
      </c>
      <c r="H15" s="38">
        <f t="shared" si="1"/>
        <v>-33</v>
      </c>
      <c r="I15" s="39">
        <f t="shared" si="2"/>
        <v>-8.8471849865951739</v>
      </c>
    </row>
    <row r="16" spans="1:9" x14ac:dyDescent="0.25">
      <c r="A16" s="17" t="s">
        <v>12</v>
      </c>
      <c r="B16" s="17" t="s">
        <v>129</v>
      </c>
      <c r="C16" s="18">
        <v>355</v>
      </c>
      <c r="D16" s="19">
        <f t="shared" si="0"/>
        <v>301.75</v>
      </c>
      <c r="E16" s="27">
        <v>340</v>
      </c>
      <c r="G16" s="37">
        <v>346</v>
      </c>
      <c r="H16" s="38">
        <f t="shared" si="1"/>
        <v>-6</v>
      </c>
      <c r="I16" s="39">
        <f t="shared" si="2"/>
        <v>-1.7341040462427744</v>
      </c>
    </row>
    <row r="17" spans="1:9" x14ac:dyDescent="0.25">
      <c r="A17" s="17" t="s">
        <v>13</v>
      </c>
      <c r="B17" s="17" t="s">
        <v>130</v>
      </c>
      <c r="C17" s="18">
        <v>355</v>
      </c>
      <c r="D17" s="19">
        <f t="shared" si="0"/>
        <v>301.75</v>
      </c>
      <c r="E17" s="27">
        <v>340</v>
      </c>
      <c r="G17" s="37">
        <v>335</v>
      </c>
      <c r="H17" s="38">
        <f t="shared" si="1"/>
        <v>5</v>
      </c>
      <c r="I17" s="39">
        <f t="shared" si="2"/>
        <v>1.4925373134328357</v>
      </c>
    </row>
    <row r="18" spans="1:9" x14ac:dyDescent="0.25">
      <c r="A18" s="17" t="s">
        <v>14</v>
      </c>
      <c r="B18" s="17" t="s">
        <v>131</v>
      </c>
      <c r="C18" s="18">
        <v>355</v>
      </c>
      <c r="D18" s="19">
        <f t="shared" si="0"/>
        <v>301.75</v>
      </c>
      <c r="E18" s="27">
        <v>340</v>
      </c>
      <c r="G18" s="37">
        <v>335</v>
      </c>
      <c r="H18" s="38">
        <f t="shared" si="1"/>
        <v>5</v>
      </c>
      <c r="I18" s="39">
        <f t="shared" si="2"/>
        <v>1.4925373134328357</v>
      </c>
    </row>
    <row r="19" spans="1:9" x14ac:dyDescent="0.25">
      <c r="A19" s="17"/>
      <c r="B19" s="17"/>
      <c r="C19" s="18"/>
      <c r="G19" s="37"/>
      <c r="H19" s="38"/>
      <c r="I19" s="39"/>
    </row>
    <row r="20" spans="1:9" x14ac:dyDescent="0.25">
      <c r="A20" s="7" t="s">
        <v>71</v>
      </c>
      <c r="G20" s="37"/>
      <c r="H20" s="38"/>
      <c r="I20" s="39"/>
    </row>
    <row r="21" spans="1:9" x14ac:dyDescent="0.25">
      <c r="A21" s="17" t="s">
        <v>20</v>
      </c>
      <c r="B21" s="17" t="s">
        <v>140</v>
      </c>
      <c r="C21" s="18">
        <v>278.60000000000002</v>
      </c>
      <c r="D21" s="19">
        <f t="shared" si="0"/>
        <v>236.81</v>
      </c>
      <c r="E21" s="27">
        <v>250</v>
      </c>
      <c r="G21" s="37">
        <v>246</v>
      </c>
      <c r="H21" s="38">
        <f t="shared" si="1"/>
        <v>4</v>
      </c>
      <c r="I21" s="39">
        <f t="shared" si="2"/>
        <v>1.6260162601626018</v>
      </c>
    </row>
    <row r="22" spans="1:9" x14ac:dyDescent="0.25">
      <c r="A22" s="3" t="s">
        <v>74</v>
      </c>
      <c r="B22" s="3" t="s">
        <v>110</v>
      </c>
      <c r="C22" s="6">
        <v>236.3</v>
      </c>
      <c r="D22" s="19">
        <f t="shared" si="0"/>
        <v>200.85500000000002</v>
      </c>
      <c r="E22" s="27">
        <v>215</v>
      </c>
      <c r="G22" s="37">
        <v>210</v>
      </c>
      <c r="H22" s="38">
        <f t="shared" si="1"/>
        <v>5</v>
      </c>
      <c r="I22" s="39">
        <f t="shared" si="2"/>
        <v>2.3809523809523809</v>
      </c>
    </row>
    <row r="23" spans="1:9" x14ac:dyDescent="0.25">
      <c r="A23" s="3" t="s">
        <v>75</v>
      </c>
      <c r="B23" s="3" t="s">
        <v>111</v>
      </c>
      <c r="C23" s="6">
        <v>236.3</v>
      </c>
      <c r="D23" s="19">
        <f t="shared" si="0"/>
        <v>200.85500000000002</v>
      </c>
      <c r="E23" s="27">
        <v>215</v>
      </c>
      <c r="G23" s="37">
        <v>210</v>
      </c>
      <c r="H23" s="38">
        <f t="shared" si="1"/>
        <v>5</v>
      </c>
      <c r="I23" s="39">
        <f t="shared" si="2"/>
        <v>2.3809523809523809</v>
      </c>
    </row>
    <row r="24" spans="1:9" x14ac:dyDescent="0.25">
      <c r="A24" s="3" t="s">
        <v>116</v>
      </c>
      <c r="B24" s="3" t="s">
        <v>112</v>
      </c>
      <c r="C24" s="6">
        <v>278.60000000000002</v>
      </c>
      <c r="D24" s="19">
        <f t="shared" si="0"/>
        <v>236.81</v>
      </c>
      <c r="E24" s="27">
        <v>250</v>
      </c>
      <c r="G24" s="37">
        <v>246</v>
      </c>
      <c r="H24" s="38">
        <f t="shared" si="1"/>
        <v>4</v>
      </c>
      <c r="I24" s="39">
        <f t="shared" si="2"/>
        <v>1.6260162601626018</v>
      </c>
    </row>
    <row r="25" spans="1:9" x14ac:dyDescent="0.25">
      <c r="A25" s="3" t="s">
        <v>114</v>
      </c>
      <c r="B25" s="3" t="s">
        <v>109</v>
      </c>
      <c r="C25" s="6">
        <v>236.3</v>
      </c>
      <c r="D25" s="19">
        <f t="shared" si="0"/>
        <v>200.85500000000002</v>
      </c>
      <c r="E25" s="27">
        <v>215</v>
      </c>
      <c r="G25" s="37">
        <v>210</v>
      </c>
      <c r="H25" s="38">
        <f t="shared" si="1"/>
        <v>5</v>
      </c>
      <c r="I25" s="39">
        <f t="shared" si="2"/>
        <v>2.3809523809523809</v>
      </c>
    </row>
    <row r="26" spans="1:9" x14ac:dyDescent="0.25">
      <c r="A26" s="3" t="s">
        <v>117</v>
      </c>
      <c r="B26" s="3" t="s">
        <v>115</v>
      </c>
      <c r="C26" s="6">
        <v>278.60000000000002</v>
      </c>
      <c r="D26" s="19">
        <f t="shared" si="0"/>
        <v>236.81</v>
      </c>
      <c r="E26" s="27">
        <v>250</v>
      </c>
      <c r="G26" s="37">
        <v>246</v>
      </c>
      <c r="H26" s="38">
        <f t="shared" si="1"/>
        <v>4</v>
      </c>
      <c r="I26" s="39">
        <f t="shared" si="2"/>
        <v>1.6260162601626018</v>
      </c>
    </row>
    <row r="27" spans="1:9" x14ac:dyDescent="0.25">
      <c r="A27" s="3" t="s">
        <v>119</v>
      </c>
      <c r="B27" s="3" t="s">
        <v>120</v>
      </c>
      <c r="C27" s="6">
        <v>236.3</v>
      </c>
      <c r="D27" s="19">
        <f t="shared" si="0"/>
        <v>200.85500000000002</v>
      </c>
      <c r="E27" s="27">
        <v>215</v>
      </c>
      <c r="G27" s="37">
        <v>210</v>
      </c>
      <c r="H27" s="38">
        <f t="shared" si="1"/>
        <v>5</v>
      </c>
      <c r="I27" s="39">
        <f t="shared" si="2"/>
        <v>2.3809523809523809</v>
      </c>
    </row>
    <row r="28" spans="1:9" x14ac:dyDescent="0.25">
      <c r="A28" s="3" t="s">
        <v>121</v>
      </c>
      <c r="B28" s="3" t="s">
        <v>118</v>
      </c>
      <c r="C28" s="6">
        <v>236.3</v>
      </c>
      <c r="D28" s="19">
        <f t="shared" si="0"/>
        <v>200.85500000000002</v>
      </c>
      <c r="E28" s="27">
        <v>215</v>
      </c>
      <c r="G28" s="37">
        <v>210</v>
      </c>
      <c r="H28" s="38">
        <f t="shared" si="1"/>
        <v>5</v>
      </c>
      <c r="I28" s="39">
        <f t="shared" si="2"/>
        <v>2.3809523809523809</v>
      </c>
    </row>
    <row r="29" spans="1:9" x14ac:dyDescent="0.25">
      <c r="A29" s="3" t="s">
        <v>76</v>
      </c>
      <c r="B29" s="3" t="s">
        <v>122</v>
      </c>
      <c r="C29" s="6">
        <v>236.3</v>
      </c>
      <c r="D29" s="19">
        <f t="shared" si="0"/>
        <v>200.85500000000002</v>
      </c>
      <c r="E29" s="27">
        <v>215</v>
      </c>
      <c r="G29" s="37">
        <v>210</v>
      </c>
      <c r="H29" s="38">
        <f t="shared" si="1"/>
        <v>5</v>
      </c>
      <c r="I29" s="39">
        <f t="shared" si="2"/>
        <v>2.3809523809523809</v>
      </c>
    </row>
    <row r="30" spans="1:9" x14ac:dyDescent="0.25">
      <c r="G30" s="37"/>
      <c r="H30" s="38"/>
      <c r="I30" s="39"/>
    </row>
    <row r="31" spans="1:9" x14ac:dyDescent="0.25">
      <c r="A31" s="7" t="s">
        <v>142</v>
      </c>
      <c r="G31" s="37"/>
      <c r="H31" s="38"/>
      <c r="I31" s="39"/>
    </row>
    <row r="32" spans="1:9" x14ac:dyDescent="0.25">
      <c r="A32" s="8" t="s">
        <v>136</v>
      </c>
      <c r="B32" s="3" t="s">
        <v>72</v>
      </c>
      <c r="C32" s="6">
        <v>185.3</v>
      </c>
      <c r="D32" s="19">
        <f t="shared" si="0"/>
        <v>157.505</v>
      </c>
      <c r="E32" s="27">
        <v>170</v>
      </c>
      <c r="G32" s="37">
        <v>168</v>
      </c>
      <c r="H32" s="38">
        <f t="shared" si="1"/>
        <v>2</v>
      </c>
      <c r="I32" s="39">
        <f t="shared" si="2"/>
        <v>1.1904761904761905</v>
      </c>
    </row>
    <row r="33" spans="1:9" x14ac:dyDescent="0.25">
      <c r="A33" s="3" t="s">
        <v>135</v>
      </c>
      <c r="B33" s="3" t="s">
        <v>22</v>
      </c>
      <c r="C33" s="6">
        <v>185.3</v>
      </c>
      <c r="D33" s="19">
        <f t="shared" si="0"/>
        <v>157.505</v>
      </c>
      <c r="E33" s="27">
        <v>170</v>
      </c>
      <c r="G33" s="37">
        <v>168</v>
      </c>
      <c r="H33" s="38">
        <f t="shared" si="1"/>
        <v>2</v>
      </c>
      <c r="I33" s="39">
        <f t="shared" si="2"/>
        <v>1.1904761904761905</v>
      </c>
    </row>
    <row r="34" spans="1:9" x14ac:dyDescent="0.25">
      <c r="A34" s="3" t="s">
        <v>11</v>
      </c>
      <c r="B34" s="3" t="s">
        <v>23</v>
      </c>
      <c r="C34" s="6">
        <v>185.3</v>
      </c>
      <c r="D34" s="19">
        <f t="shared" si="0"/>
        <v>157.505</v>
      </c>
      <c r="E34" s="27">
        <v>170</v>
      </c>
      <c r="G34" s="37">
        <v>168</v>
      </c>
      <c r="H34" s="38">
        <f t="shared" si="1"/>
        <v>2</v>
      </c>
      <c r="I34" s="39">
        <f t="shared" si="2"/>
        <v>1.1904761904761905</v>
      </c>
    </row>
    <row r="35" spans="1:9" x14ac:dyDescent="0.25">
      <c r="A35" s="3" t="s">
        <v>20</v>
      </c>
      <c r="B35" s="3" t="s">
        <v>24</v>
      </c>
      <c r="C35" s="6">
        <v>185.3</v>
      </c>
      <c r="D35" s="19">
        <f t="shared" si="0"/>
        <v>157.505</v>
      </c>
      <c r="E35" s="27">
        <v>170</v>
      </c>
      <c r="G35" s="37">
        <v>168</v>
      </c>
      <c r="H35" s="38">
        <f t="shared" si="1"/>
        <v>2</v>
      </c>
      <c r="I35" s="39">
        <f t="shared" si="2"/>
        <v>1.1904761904761905</v>
      </c>
    </row>
    <row r="36" spans="1:9" x14ac:dyDescent="0.25">
      <c r="A36" s="3" t="s">
        <v>137</v>
      </c>
      <c r="B36" s="3" t="s">
        <v>25</v>
      </c>
      <c r="C36" s="6">
        <v>202.6</v>
      </c>
      <c r="D36" s="19">
        <f t="shared" si="0"/>
        <v>172.20999999999998</v>
      </c>
      <c r="E36" s="27">
        <v>185</v>
      </c>
      <c r="G36" s="37">
        <v>180</v>
      </c>
      <c r="H36" s="38">
        <f t="shared" si="1"/>
        <v>5</v>
      </c>
      <c r="I36" s="39">
        <f t="shared" si="2"/>
        <v>2.7777777777777777</v>
      </c>
    </row>
    <row r="37" spans="1:9" x14ac:dyDescent="0.25">
      <c r="A37" s="3" t="s">
        <v>138</v>
      </c>
      <c r="B37" s="3" t="s">
        <v>26</v>
      </c>
      <c r="C37" s="6">
        <v>185.3</v>
      </c>
      <c r="D37" s="19">
        <f t="shared" si="0"/>
        <v>157.505</v>
      </c>
      <c r="E37" s="27">
        <v>170</v>
      </c>
      <c r="G37" s="37">
        <v>168</v>
      </c>
      <c r="H37" s="38">
        <f t="shared" si="1"/>
        <v>2</v>
      </c>
      <c r="I37" s="39">
        <f t="shared" si="2"/>
        <v>1.1904761904761905</v>
      </c>
    </row>
    <row r="38" spans="1:9" x14ac:dyDescent="0.25">
      <c r="A38" s="3" t="s">
        <v>146</v>
      </c>
      <c r="B38" s="3" t="s">
        <v>145</v>
      </c>
      <c r="C38" s="6">
        <v>185.3</v>
      </c>
      <c r="D38" s="19">
        <f t="shared" si="0"/>
        <v>157.505</v>
      </c>
      <c r="E38" s="27">
        <v>170</v>
      </c>
      <c r="G38" s="37" t="s">
        <v>160</v>
      </c>
      <c r="H38" s="37" t="s">
        <v>160</v>
      </c>
      <c r="I38" s="37" t="s">
        <v>160</v>
      </c>
    </row>
    <row r="39" spans="1:9" x14ac:dyDescent="0.25">
      <c r="G39" s="37"/>
      <c r="H39" s="38"/>
      <c r="I39" s="39"/>
    </row>
    <row r="40" spans="1:9" x14ac:dyDescent="0.25">
      <c r="A40" s="7" t="s">
        <v>97</v>
      </c>
      <c r="H40" s="38"/>
      <c r="I40" s="39"/>
    </row>
    <row r="41" spans="1:9" x14ac:dyDescent="0.25">
      <c r="A41" s="3" t="s">
        <v>20</v>
      </c>
      <c r="B41" s="3" t="s">
        <v>98</v>
      </c>
      <c r="C41" s="6">
        <v>223</v>
      </c>
      <c r="D41" s="19">
        <f t="shared" si="0"/>
        <v>189.54999999999998</v>
      </c>
      <c r="E41" s="27">
        <v>205</v>
      </c>
      <c r="G41" s="37">
        <v>199</v>
      </c>
      <c r="H41" s="38">
        <f t="shared" si="1"/>
        <v>6</v>
      </c>
      <c r="I41" s="39">
        <f t="shared" si="2"/>
        <v>3.0150753768844218</v>
      </c>
    </row>
    <row r="42" spans="1:9" x14ac:dyDescent="0.25">
      <c r="A42" s="3" t="s">
        <v>99</v>
      </c>
      <c r="B42" s="3" t="s">
        <v>100</v>
      </c>
      <c r="C42" s="6">
        <v>223</v>
      </c>
      <c r="D42" s="19">
        <f t="shared" si="0"/>
        <v>189.54999999999998</v>
      </c>
      <c r="E42" s="27">
        <v>205</v>
      </c>
      <c r="G42" s="37">
        <v>199</v>
      </c>
      <c r="H42" s="38">
        <f t="shared" si="1"/>
        <v>6</v>
      </c>
      <c r="I42" s="39">
        <f t="shared" si="2"/>
        <v>3.0150753768844218</v>
      </c>
    </row>
    <row r="43" spans="1:9" x14ac:dyDescent="0.25">
      <c r="A43" s="3" t="s">
        <v>101</v>
      </c>
      <c r="B43" s="3" t="s">
        <v>102</v>
      </c>
      <c r="C43" s="6">
        <v>229</v>
      </c>
      <c r="D43" s="19">
        <f t="shared" si="0"/>
        <v>194.65</v>
      </c>
      <c r="E43" s="27">
        <v>205</v>
      </c>
      <c r="G43" s="37">
        <v>199</v>
      </c>
      <c r="H43" s="38">
        <f t="shared" si="1"/>
        <v>6</v>
      </c>
      <c r="I43" s="39">
        <f t="shared" si="2"/>
        <v>3.0150753768844218</v>
      </c>
    </row>
    <row r="44" spans="1:9" x14ac:dyDescent="0.25">
      <c r="A44" s="3" t="s">
        <v>124</v>
      </c>
      <c r="B44" s="3" t="s">
        <v>125</v>
      </c>
      <c r="C44" s="6">
        <v>223</v>
      </c>
      <c r="D44" s="19">
        <f t="shared" si="0"/>
        <v>189.54999999999998</v>
      </c>
      <c r="E44" s="27">
        <v>205</v>
      </c>
      <c r="G44" s="37">
        <v>199</v>
      </c>
      <c r="H44" s="38">
        <f t="shared" si="1"/>
        <v>6</v>
      </c>
      <c r="I44" s="39">
        <f t="shared" si="2"/>
        <v>3.0150753768844218</v>
      </c>
    </row>
    <row r="45" spans="1:9" x14ac:dyDescent="0.25">
      <c r="A45" s="3" t="s">
        <v>123</v>
      </c>
      <c r="B45" s="3" t="s">
        <v>126</v>
      </c>
      <c r="C45" s="6">
        <v>223</v>
      </c>
      <c r="D45" s="19">
        <f t="shared" si="0"/>
        <v>189.54999999999998</v>
      </c>
      <c r="E45" s="27">
        <v>205</v>
      </c>
      <c r="G45" s="37">
        <v>199</v>
      </c>
      <c r="H45" s="38">
        <f t="shared" si="1"/>
        <v>6</v>
      </c>
      <c r="I45" s="39">
        <f t="shared" si="2"/>
        <v>3.0150753768844218</v>
      </c>
    </row>
    <row r="46" spans="1:9" x14ac:dyDescent="0.25">
      <c r="G46" s="37"/>
      <c r="H46" s="38"/>
      <c r="I46" s="39"/>
    </row>
    <row r="47" spans="1:9" x14ac:dyDescent="0.25">
      <c r="A47" s="7" t="s">
        <v>27</v>
      </c>
      <c r="G47" s="37"/>
      <c r="H47" s="38"/>
      <c r="I47" s="39"/>
    </row>
    <row r="48" spans="1:9" x14ac:dyDescent="0.25">
      <c r="A48" s="3" t="s">
        <v>29</v>
      </c>
      <c r="B48" s="3" t="s">
        <v>28</v>
      </c>
      <c r="C48" s="6">
        <v>114</v>
      </c>
      <c r="D48" s="19">
        <f t="shared" si="0"/>
        <v>96.899999999999991</v>
      </c>
      <c r="E48" s="27">
        <v>105</v>
      </c>
      <c r="G48" s="37">
        <v>98</v>
      </c>
      <c r="H48" s="38">
        <f t="shared" si="1"/>
        <v>7</v>
      </c>
      <c r="I48" s="39">
        <f t="shared" si="2"/>
        <v>7.1428571428571423</v>
      </c>
    </row>
    <row r="49" spans="1:9" x14ac:dyDescent="0.25">
      <c r="A49" s="3" t="s">
        <v>53</v>
      </c>
      <c r="B49" s="3" t="s">
        <v>52</v>
      </c>
      <c r="C49" s="6">
        <v>134</v>
      </c>
      <c r="D49" s="19">
        <f t="shared" si="0"/>
        <v>113.89999999999999</v>
      </c>
      <c r="E49" s="27">
        <v>125</v>
      </c>
      <c r="G49" s="37">
        <v>116</v>
      </c>
      <c r="H49" s="38">
        <f t="shared" si="1"/>
        <v>9</v>
      </c>
      <c r="I49" s="39">
        <f t="shared" si="2"/>
        <v>7.7586206896551726</v>
      </c>
    </row>
    <row r="50" spans="1:9" x14ac:dyDescent="0.25">
      <c r="A50" s="3" t="s">
        <v>147</v>
      </c>
      <c r="B50" s="3" t="s">
        <v>148</v>
      </c>
      <c r="C50" s="6">
        <v>187</v>
      </c>
      <c r="D50" s="19">
        <f t="shared" si="0"/>
        <v>158.94999999999999</v>
      </c>
      <c r="E50" s="27">
        <v>170</v>
      </c>
      <c r="G50" s="37" t="s">
        <v>160</v>
      </c>
      <c r="H50" s="37" t="s">
        <v>160</v>
      </c>
      <c r="I50" s="37" t="s">
        <v>160</v>
      </c>
    </row>
    <row r="51" spans="1:9" x14ac:dyDescent="0.25">
      <c r="A51" s="3" t="s">
        <v>51</v>
      </c>
      <c r="B51" s="3" t="s">
        <v>30</v>
      </c>
      <c r="C51" s="6">
        <v>326</v>
      </c>
      <c r="D51" s="19">
        <f t="shared" si="0"/>
        <v>277.09999999999997</v>
      </c>
      <c r="E51" s="27">
        <v>300</v>
      </c>
      <c r="G51" s="37">
        <v>275</v>
      </c>
      <c r="H51" s="38">
        <f t="shared" si="1"/>
        <v>25</v>
      </c>
      <c r="I51" s="39">
        <f t="shared" si="2"/>
        <v>9.0909090909090917</v>
      </c>
    </row>
    <row r="52" spans="1:9" x14ac:dyDescent="0.25">
      <c r="A52" s="3" t="s">
        <v>32</v>
      </c>
      <c r="B52" s="3" t="s">
        <v>31</v>
      </c>
      <c r="C52" s="6">
        <v>83</v>
      </c>
      <c r="D52" s="19">
        <f t="shared" si="0"/>
        <v>70.55</v>
      </c>
      <c r="E52" s="27">
        <v>75</v>
      </c>
      <c r="G52" s="37">
        <v>72</v>
      </c>
      <c r="H52" s="38">
        <f t="shared" si="1"/>
        <v>3</v>
      </c>
      <c r="I52" s="39">
        <f t="shared" si="2"/>
        <v>4.1666666666666661</v>
      </c>
    </row>
    <row r="53" spans="1:9" x14ac:dyDescent="0.25">
      <c r="A53" s="3" t="s">
        <v>49</v>
      </c>
      <c r="B53" s="3" t="s">
        <v>47</v>
      </c>
      <c r="C53" s="6">
        <v>85</v>
      </c>
      <c r="D53" s="19">
        <f t="shared" si="0"/>
        <v>72.25</v>
      </c>
      <c r="E53" s="27">
        <v>80</v>
      </c>
      <c r="G53" s="37">
        <v>73</v>
      </c>
      <c r="H53" s="38">
        <f t="shared" si="1"/>
        <v>7</v>
      </c>
      <c r="I53" s="39">
        <f t="shared" si="2"/>
        <v>9.5890410958904102</v>
      </c>
    </row>
    <row r="54" spans="1:9" x14ac:dyDescent="0.25">
      <c r="A54" s="8" t="s">
        <v>78</v>
      </c>
      <c r="B54" s="3" t="s">
        <v>77</v>
      </c>
      <c r="C54" s="6">
        <v>41</v>
      </c>
      <c r="D54" s="19">
        <f t="shared" si="0"/>
        <v>34.85</v>
      </c>
      <c r="E54" s="27">
        <v>40</v>
      </c>
      <c r="G54" s="37">
        <v>36</v>
      </c>
      <c r="H54" s="38">
        <f t="shared" si="1"/>
        <v>4</v>
      </c>
      <c r="I54" s="39">
        <f t="shared" si="2"/>
        <v>11.111111111111111</v>
      </c>
    </row>
    <row r="55" spans="1:9" x14ac:dyDescent="0.25">
      <c r="A55" s="8" t="s">
        <v>155</v>
      </c>
      <c r="B55" s="3" t="s">
        <v>144</v>
      </c>
      <c r="C55" s="6">
        <v>77</v>
      </c>
      <c r="D55" s="19">
        <f t="shared" si="0"/>
        <v>65.45</v>
      </c>
      <c r="E55" s="27">
        <v>70</v>
      </c>
      <c r="G55" s="37" t="s">
        <v>160</v>
      </c>
      <c r="H55" s="37" t="s">
        <v>160</v>
      </c>
      <c r="I55" s="39"/>
    </row>
    <row r="56" spans="1:9" x14ac:dyDescent="0.25">
      <c r="A56" s="3" t="s">
        <v>34</v>
      </c>
      <c r="B56" s="3" t="s">
        <v>33</v>
      </c>
      <c r="C56" s="6">
        <v>129</v>
      </c>
      <c r="D56" s="19">
        <f t="shared" si="0"/>
        <v>109.64999999999999</v>
      </c>
      <c r="E56" s="27">
        <v>120</v>
      </c>
      <c r="G56" s="37">
        <v>112</v>
      </c>
      <c r="H56" s="38">
        <f t="shared" si="1"/>
        <v>8</v>
      </c>
      <c r="I56" s="39">
        <f t="shared" si="2"/>
        <v>7.1428571428571423</v>
      </c>
    </row>
    <row r="57" spans="1:9" x14ac:dyDescent="0.25">
      <c r="A57" s="3" t="s">
        <v>105</v>
      </c>
      <c r="B57" s="3" t="s">
        <v>103</v>
      </c>
      <c r="C57" s="6">
        <v>59</v>
      </c>
      <c r="D57" s="19">
        <f t="shared" si="0"/>
        <v>50.15</v>
      </c>
      <c r="E57" s="27">
        <v>55</v>
      </c>
      <c r="G57" s="37">
        <v>51</v>
      </c>
      <c r="H57" s="38">
        <f t="shared" si="1"/>
        <v>4</v>
      </c>
      <c r="I57" s="39">
        <f t="shared" si="2"/>
        <v>7.8431372549019605</v>
      </c>
    </row>
    <row r="58" spans="1:9" x14ac:dyDescent="0.25">
      <c r="A58" s="3" t="s">
        <v>106</v>
      </c>
      <c r="B58" s="3" t="s">
        <v>104</v>
      </c>
      <c r="C58" s="6">
        <v>88</v>
      </c>
      <c r="D58" s="19">
        <f t="shared" si="0"/>
        <v>74.8</v>
      </c>
      <c r="E58" s="27">
        <v>80</v>
      </c>
      <c r="G58" s="37">
        <v>76</v>
      </c>
      <c r="H58" s="38">
        <f t="shared" si="1"/>
        <v>4</v>
      </c>
      <c r="I58" s="39">
        <f t="shared" si="2"/>
        <v>5.2631578947368416</v>
      </c>
    </row>
    <row r="59" spans="1:9" x14ac:dyDescent="0.25">
      <c r="A59" s="3" t="s">
        <v>108</v>
      </c>
      <c r="B59" s="3" t="s">
        <v>107</v>
      </c>
      <c r="C59" s="6">
        <v>96</v>
      </c>
      <c r="D59" s="19">
        <f t="shared" si="0"/>
        <v>81.599999999999994</v>
      </c>
      <c r="E59" s="27">
        <v>90</v>
      </c>
      <c r="G59" s="37">
        <v>50</v>
      </c>
      <c r="H59" s="38">
        <f t="shared" si="1"/>
        <v>40</v>
      </c>
      <c r="I59" s="39">
        <f t="shared" si="2"/>
        <v>80</v>
      </c>
    </row>
    <row r="60" spans="1:9" x14ac:dyDescent="0.25">
      <c r="A60" s="3" t="s">
        <v>37</v>
      </c>
      <c r="B60" s="3" t="s">
        <v>36</v>
      </c>
      <c r="C60" s="6">
        <v>151</v>
      </c>
      <c r="D60" s="19">
        <f t="shared" si="0"/>
        <v>128.35</v>
      </c>
      <c r="E60" s="27">
        <v>130</v>
      </c>
      <c r="G60" s="37">
        <v>130</v>
      </c>
      <c r="H60" s="38">
        <f t="shared" si="1"/>
        <v>0</v>
      </c>
      <c r="I60" s="39">
        <f t="shared" si="2"/>
        <v>0</v>
      </c>
    </row>
    <row r="61" spans="1:9" x14ac:dyDescent="0.25">
      <c r="A61" s="3" t="s">
        <v>38</v>
      </c>
      <c r="B61" s="3" t="s">
        <v>39</v>
      </c>
      <c r="C61" s="6">
        <v>222</v>
      </c>
      <c r="D61" s="19">
        <f t="shared" si="0"/>
        <v>188.7</v>
      </c>
      <c r="E61" s="27">
        <v>200</v>
      </c>
      <c r="G61" s="37">
        <v>192</v>
      </c>
      <c r="H61" s="38">
        <f t="shared" si="1"/>
        <v>8</v>
      </c>
      <c r="I61" s="39">
        <f t="shared" si="2"/>
        <v>4.1666666666666661</v>
      </c>
    </row>
    <row r="62" spans="1:9" s="20" customFormat="1" x14ac:dyDescent="0.25">
      <c r="A62" s="17" t="s">
        <v>157</v>
      </c>
      <c r="B62" s="17" t="s">
        <v>143</v>
      </c>
      <c r="C62" s="18">
        <v>42</v>
      </c>
      <c r="D62" s="19">
        <f t="shared" ref="D62:D85" si="3">SUM(C62*0.85)</f>
        <v>35.699999999999996</v>
      </c>
      <c r="E62" s="35">
        <v>45</v>
      </c>
      <c r="G62" s="37">
        <v>45</v>
      </c>
      <c r="H62" s="38">
        <f t="shared" si="1"/>
        <v>0</v>
      </c>
      <c r="I62" s="39">
        <f t="shared" si="2"/>
        <v>0</v>
      </c>
    </row>
    <row r="63" spans="1:9" x14ac:dyDescent="0.25">
      <c r="G63" s="37"/>
      <c r="H63" s="38"/>
      <c r="I63" s="39"/>
    </row>
    <row r="64" spans="1:9" x14ac:dyDescent="0.25">
      <c r="A64" s="7" t="s">
        <v>40</v>
      </c>
      <c r="G64" s="37"/>
      <c r="H64" s="38"/>
      <c r="I64" s="39"/>
    </row>
    <row r="65" spans="1:9" x14ac:dyDescent="0.25">
      <c r="A65" s="3" t="s">
        <v>42</v>
      </c>
      <c r="B65" s="3" t="s">
        <v>41</v>
      </c>
      <c r="C65" s="6">
        <v>2667</v>
      </c>
      <c r="D65" s="19">
        <f t="shared" si="3"/>
        <v>2266.9499999999998</v>
      </c>
      <c r="E65" s="27">
        <v>2400</v>
      </c>
      <c r="G65" s="37">
        <v>2276</v>
      </c>
      <c r="H65" s="38">
        <f t="shared" si="1"/>
        <v>124</v>
      </c>
      <c r="I65" s="39">
        <f t="shared" si="2"/>
        <v>5.4481546572934976</v>
      </c>
    </row>
    <row r="66" spans="1:9" s="20" customFormat="1" x14ac:dyDescent="0.25">
      <c r="A66" s="30" t="s">
        <v>149</v>
      </c>
      <c r="B66" s="30" t="s">
        <v>59</v>
      </c>
      <c r="C66" s="31">
        <v>184</v>
      </c>
      <c r="D66" s="32">
        <f t="shared" si="3"/>
        <v>156.4</v>
      </c>
      <c r="E66" s="33">
        <v>170</v>
      </c>
      <c r="G66" s="37" t="s">
        <v>160</v>
      </c>
      <c r="H66" s="37" t="s">
        <v>160</v>
      </c>
      <c r="I66" s="37" t="s">
        <v>160</v>
      </c>
    </row>
    <row r="67" spans="1:9" s="20" customFormat="1" x14ac:dyDescent="0.25">
      <c r="A67" s="30" t="s">
        <v>150</v>
      </c>
      <c r="B67" s="30" t="s">
        <v>151</v>
      </c>
      <c r="C67" s="31">
        <v>40</v>
      </c>
      <c r="D67" s="32">
        <f t="shared" si="3"/>
        <v>34</v>
      </c>
      <c r="E67" s="33">
        <v>40</v>
      </c>
      <c r="G67" s="37" t="s">
        <v>160</v>
      </c>
      <c r="H67" s="37" t="s">
        <v>160</v>
      </c>
      <c r="I67" s="39"/>
    </row>
    <row r="68" spans="1:9" s="20" customFormat="1" x14ac:dyDescent="0.25">
      <c r="A68" s="17" t="s">
        <v>156</v>
      </c>
      <c r="B68" s="17" t="s">
        <v>67</v>
      </c>
      <c r="C68" s="18">
        <v>93</v>
      </c>
      <c r="D68" s="19">
        <f t="shared" si="3"/>
        <v>79.05</v>
      </c>
      <c r="E68" s="35">
        <v>84</v>
      </c>
      <c r="G68" s="37">
        <v>81</v>
      </c>
      <c r="H68" s="38">
        <f t="shared" ref="H67:H111" si="4">SUM(E68-G68)</f>
        <v>3</v>
      </c>
      <c r="I68" s="37" t="s">
        <v>160</v>
      </c>
    </row>
    <row r="69" spans="1:9" x14ac:dyDescent="0.25">
      <c r="G69" s="37"/>
      <c r="H69" s="38"/>
      <c r="I69" s="39"/>
    </row>
    <row r="70" spans="1:9" x14ac:dyDescent="0.25">
      <c r="G70" s="37"/>
      <c r="H70" s="38"/>
      <c r="I70" s="39"/>
    </row>
    <row r="71" spans="1:9" x14ac:dyDescent="0.25">
      <c r="A71" s="7" t="s">
        <v>44</v>
      </c>
      <c r="G71" s="37"/>
      <c r="H71" s="38"/>
      <c r="I71" s="39"/>
    </row>
    <row r="72" spans="1:9" x14ac:dyDescent="0.25">
      <c r="A72" s="3" t="s">
        <v>42</v>
      </c>
      <c r="B72" s="3" t="s">
        <v>45</v>
      </c>
      <c r="C72" s="6">
        <v>2628</v>
      </c>
      <c r="D72" s="19">
        <f t="shared" si="3"/>
        <v>2233.7999999999997</v>
      </c>
      <c r="E72" s="27">
        <v>2400</v>
      </c>
      <c r="G72" s="37">
        <v>2245</v>
      </c>
      <c r="H72" s="38">
        <f t="shared" si="4"/>
        <v>155</v>
      </c>
      <c r="I72" s="39">
        <f t="shared" ref="I67:I111" si="5">SUM((H72/G72)*100)</f>
        <v>6.9042316258351892</v>
      </c>
    </row>
    <row r="73" spans="1:9" x14ac:dyDescent="0.25">
      <c r="A73" s="3" t="s">
        <v>46</v>
      </c>
      <c r="B73" s="3" t="s">
        <v>50</v>
      </c>
      <c r="C73" s="6">
        <v>190</v>
      </c>
      <c r="D73" s="19">
        <f t="shared" si="3"/>
        <v>161.5</v>
      </c>
      <c r="E73" s="27">
        <v>170</v>
      </c>
      <c r="G73" s="37">
        <v>165</v>
      </c>
      <c r="H73" s="38">
        <f t="shared" si="4"/>
        <v>5</v>
      </c>
      <c r="I73" s="39">
        <f t="shared" si="5"/>
        <v>3.0303030303030303</v>
      </c>
    </row>
    <row r="74" spans="1:9" x14ac:dyDescent="0.25">
      <c r="A74" s="3" t="s">
        <v>49</v>
      </c>
      <c r="B74" s="3" t="s">
        <v>47</v>
      </c>
      <c r="C74" s="6">
        <v>85</v>
      </c>
      <c r="D74" s="19">
        <f t="shared" si="3"/>
        <v>72.25</v>
      </c>
      <c r="E74" s="27">
        <v>80</v>
      </c>
      <c r="G74" s="37">
        <v>74</v>
      </c>
      <c r="H74" s="38">
        <f t="shared" si="4"/>
        <v>6</v>
      </c>
      <c r="I74" s="39">
        <f t="shared" si="5"/>
        <v>8.1081081081081088</v>
      </c>
    </row>
    <row r="75" spans="1:9" x14ac:dyDescent="0.25">
      <c r="A75" s="3" t="s">
        <v>95</v>
      </c>
      <c r="B75" s="3" t="s">
        <v>96</v>
      </c>
      <c r="C75" s="6">
        <v>471</v>
      </c>
      <c r="D75" s="19">
        <f t="shared" si="3"/>
        <v>400.34999999999997</v>
      </c>
      <c r="E75" s="27">
        <v>425</v>
      </c>
      <c r="G75" s="37">
        <v>407</v>
      </c>
      <c r="H75" s="38">
        <f t="shared" si="4"/>
        <v>18</v>
      </c>
      <c r="I75" s="39">
        <f t="shared" si="5"/>
        <v>4.4226044226044223</v>
      </c>
    </row>
    <row r="76" spans="1:9" x14ac:dyDescent="0.25">
      <c r="A76" s="3" t="s">
        <v>152</v>
      </c>
      <c r="B76" s="3" t="s">
        <v>153</v>
      </c>
      <c r="C76" s="6">
        <v>26</v>
      </c>
      <c r="D76" s="19">
        <f t="shared" si="3"/>
        <v>22.099999999999998</v>
      </c>
      <c r="E76" s="27">
        <v>25</v>
      </c>
      <c r="G76" s="37" t="s">
        <v>160</v>
      </c>
      <c r="H76" s="37" t="s">
        <v>160</v>
      </c>
      <c r="I76" s="37" t="s">
        <v>160</v>
      </c>
    </row>
    <row r="77" spans="1:9" x14ac:dyDescent="0.25">
      <c r="A77" s="8"/>
      <c r="G77" s="37"/>
      <c r="H77" s="38"/>
      <c r="I77" s="39"/>
    </row>
    <row r="78" spans="1:9" x14ac:dyDescent="0.25">
      <c r="A78" s="7" t="s">
        <v>80</v>
      </c>
      <c r="G78" s="37"/>
      <c r="H78" s="38"/>
      <c r="I78" s="39"/>
    </row>
    <row r="79" spans="1:9" x14ac:dyDescent="0.25">
      <c r="A79" s="26" t="s">
        <v>81</v>
      </c>
      <c r="B79" s="17" t="s">
        <v>82</v>
      </c>
      <c r="C79" s="18">
        <v>14000</v>
      </c>
      <c r="D79" s="19">
        <f t="shared" si="3"/>
        <v>11900</v>
      </c>
      <c r="E79" s="27">
        <v>12620</v>
      </c>
      <c r="G79" s="37">
        <v>12380</v>
      </c>
      <c r="H79" s="38">
        <f t="shared" si="4"/>
        <v>240</v>
      </c>
      <c r="I79" s="39">
        <f t="shared" si="5"/>
        <v>1.938610662358643</v>
      </c>
    </row>
    <row r="80" spans="1:9" x14ac:dyDescent="0.25">
      <c r="A80" s="26" t="s">
        <v>84</v>
      </c>
      <c r="B80" s="17" t="s">
        <v>83</v>
      </c>
      <c r="C80" s="18">
        <v>4500</v>
      </c>
      <c r="D80" s="19">
        <f t="shared" si="3"/>
        <v>3825</v>
      </c>
      <c r="E80" s="27">
        <v>4075</v>
      </c>
      <c r="G80" s="37">
        <v>4020</v>
      </c>
      <c r="H80" s="38">
        <f t="shared" si="4"/>
        <v>55</v>
      </c>
      <c r="I80" s="39">
        <f t="shared" si="5"/>
        <v>1.3681592039800996</v>
      </c>
    </row>
    <row r="81" spans="1:9" x14ac:dyDescent="0.25">
      <c r="A81" s="26" t="s">
        <v>86</v>
      </c>
      <c r="B81" s="17" t="s">
        <v>85</v>
      </c>
      <c r="C81" s="18">
        <v>192</v>
      </c>
      <c r="D81" s="19">
        <f t="shared" si="3"/>
        <v>163.19999999999999</v>
      </c>
      <c r="E81" s="27">
        <v>175</v>
      </c>
      <c r="G81" s="37">
        <v>172</v>
      </c>
      <c r="H81" s="38">
        <f t="shared" si="4"/>
        <v>3</v>
      </c>
      <c r="I81" s="39">
        <f t="shared" si="5"/>
        <v>1.7441860465116279</v>
      </c>
    </row>
    <row r="82" spans="1:9" x14ac:dyDescent="0.25">
      <c r="A82" s="26" t="s">
        <v>88</v>
      </c>
      <c r="B82" s="17" t="s">
        <v>87</v>
      </c>
      <c r="C82" s="18">
        <v>135</v>
      </c>
      <c r="D82" s="19">
        <f t="shared" si="3"/>
        <v>114.75</v>
      </c>
      <c r="E82" s="27">
        <v>125</v>
      </c>
      <c r="G82" s="37">
        <v>120</v>
      </c>
      <c r="H82" s="38">
        <f t="shared" si="4"/>
        <v>5</v>
      </c>
      <c r="I82" s="39">
        <f t="shared" si="5"/>
        <v>4.1666666666666661</v>
      </c>
    </row>
    <row r="83" spans="1:9" x14ac:dyDescent="0.25">
      <c r="A83" s="26" t="s">
        <v>90</v>
      </c>
      <c r="B83" s="17" t="s">
        <v>89</v>
      </c>
      <c r="C83" s="18">
        <v>2900</v>
      </c>
      <c r="D83" s="19">
        <f t="shared" si="3"/>
        <v>2465</v>
      </c>
      <c r="E83" s="27">
        <v>3650</v>
      </c>
      <c r="G83" s="37">
        <v>3100</v>
      </c>
      <c r="H83" s="38">
        <f t="shared" si="4"/>
        <v>550</v>
      </c>
      <c r="I83" s="39">
        <f t="shared" si="5"/>
        <v>17.741935483870968</v>
      </c>
    </row>
    <row r="84" spans="1:9" x14ac:dyDescent="0.25">
      <c r="A84" s="26" t="s">
        <v>91</v>
      </c>
      <c r="B84" s="17" t="s">
        <v>92</v>
      </c>
      <c r="C84" s="18">
        <v>155</v>
      </c>
      <c r="D84" s="19">
        <f t="shared" si="3"/>
        <v>131.75</v>
      </c>
      <c r="E84" s="27">
        <v>140</v>
      </c>
      <c r="G84" s="37">
        <v>140</v>
      </c>
      <c r="H84" s="38">
        <f t="shared" si="4"/>
        <v>0</v>
      </c>
      <c r="I84" s="39">
        <f t="shared" si="5"/>
        <v>0</v>
      </c>
    </row>
    <row r="85" spans="1:9" x14ac:dyDescent="0.25">
      <c r="A85" s="26" t="s">
        <v>94</v>
      </c>
      <c r="B85" s="17" t="s">
        <v>93</v>
      </c>
      <c r="C85" s="18">
        <v>14500</v>
      </c>
      <c r="D85" s="19">
        <f t="shared" si="3"/>
        <v>12325</v>
      </c>
      <c r="E85" s="27">
        <v>13100</v>
      </c>
      <c r="G85" s="37">
        <v>12380</v>
      </c>
      <c r="H85" s="38">
        <f t="shared" si="4"/>
        <v>720</v>
      </c>
      <c r="I85" s="39">
        <f t="shared" si="5"/>
        <v>5.8158319870759287</v>
      </c>
    </row>
    <row r="86" spans="1:9" x14ac:dyDescent="0.25">
      <c r="A86" s="8"/>
      <c r="G86" s="37"/>
      <c r="H86" s="38"/>
      <c r="I86" s="39"/>
    </row>
    <row r="87" spans="1:9" x14ac:dyDescent="0.25">
      <c r="A87" s="8"/>
      <c r="G87" s="37"/>
      <c r="H87" s="38"/>
      <c r="I87" s="39"/>
    </row>
    <row r="88" spans="1:9" s="11" customFormat="1" ht="15.75" thickBot="1" x14ac:dyDescent="0.3">
      <c r="A88" s="9"/>
      <c r="B88" s="9"/>
      <c r="C88" s="10"/>
      <c r="D88" s="24"/>
      <c r="E88" s="28"/>
      <c r="G88" s="41"/>
      <c r="H88" s="42"/>
      <c r="I88" s="43"/>
    </row>
    <row r="89" spans="1:9" x14ac:dyDescent="0.25">
      <c r="A89" s="15" t="s">
        <v>54</v>
      </c>
      <c r="G89" s="37"/>
      <c r="H89" s="38"/>
      <c r="I89" s="39"/>
    </row>
    <row r="90" spans="1:9" x14ac:dyDescent="0.25">
      <c r="A90" s="3" t="s">
        <v>55</v>
      </c>
      <c r="B90" s="3" t="s">
        <v>8</v>
      </c>
      <c r="E90" s="27">
        <v>148</v>
      </c>
      <c r="G90" s="37"/>
      <c r="H90" s="38"/>
      <c r="I90" s="39"/>
    </row>
    <row r="91" spans="1:9" x14ac:dyDescent="0.25">
      <c r="A91" s="3" t="s">
        <v>56</v>
      </c>
      <c r="B91" s="3" t="s">
        <v>28</v>
      </c>
      <c r="E91" s="27">
        <v>8.75</v>
      </c>
      <c r="G91" s="37"/>
      <c r="H91" s="38"/>
      <c r="I91" s="39"/>
    </row>
    <row r="92" spans="1:9" x14ac:dyDescent="0.25">
      <c r="E92" s="34">
        <f>SUM(E90+E91)</f>
        <v>156.75</v>
      </c>
      <c r="G92" s="37">
        <v>150.16</v>
      </c>
      <c r="H92" s="38">
        <f t="shared" si="4"/>
        <v>6.5900000000000034</v>
      </c>
      <c r="I92" s="39">
        <f t="shared" si="5"/>
        <v>4.3886521044219524</v>
      </c>
    </row>
    <row r="93" spans="1:9" x14ac:dyDescent="0.25">
      <c r="A93" s="15" t="s">
        <v>57</v>
      </c>
      <c r="G93" s="44"/>
      <c r="H93" s="38"/>
      <c r="I93" s="39"/>
    </row>
    <row r="94" spans="1:9" x14ac:dyDescent="0.25">
      <c r="A94" s="3" t="s">
        <v>55</v>
      </c>
      <c r="B94" s="3" t="s">
        <v>8</v>
      </c>
      <c r="E94" s="27">
        <v>148</v>
      </c>
      <c r="G94" s="37"/>
      <c r="H94" s="38"/>
      <c r="I94" s="39"/>
    </row>
    <row r="95" spans="1:9" x14ac:dyDescent="0.25">
      <c r="A95" s="3" t="s">
        <v>58</v>
      </c>
      <c r="B95" s="3" t="s">
        <v>28</v>
      </c>
      <c r="E95" s="27">
        <v>4.38</v>
      </c>
      <c r="G95" s="37"/>
      <c r="H95" s="38"/>
      <c r="I95" s="39"/>
    </row>
    <row r="96" spans="1:9" x14ac:dyDescent="0.25">
      <c r="A96" s="3" t="s">
        <v>43</v>
      </c>
      <c r="B96" s="3" t="s">
        <v>59</v>
      </c>
      <c r="E96" s="27">
        <v>34</v>
      </c>
      <c r="G96" s="37"/>
      <c r="H96" s="38"/>
      <c r="I96" s="39"/>
    </row>
    <row r="97" spans="1:9" x14ac:dyDescent="0.25">
      <c r="A97" s="3" t="s">
        <v>161</v>
      </c>
      <c r="B97" s="3" t="s">
        <v>151</v>
      </c>
      <c r="E97" s="27">
        <v>8</v>
      </c>
      <c r="G97" s="37"/>
      <c r="H97" s="38"/>
      <c r="I97" s="39"/>
    </row>
    <row r="98" spans="1:9" x14ac:dyDescent="0.25">
      <c r="A98" s="3" t="s">
        <v>60</v>
      </c>
      <c r="B98" s="3" t="s">
        <v>31</v>
      </c>
      <c r="E98" s="27">
        <v>15</v>
      </c>
      <c r="G98" s="37"/>
      <c r="H98" s="38"/>
      <c r="I98" s="39"/>
    </row>
    <row r="99" spans="1:9" x14ac:dyDescent="0.25">
      <c r="A99" s="3" t="s">
        <v>61</v>
      </c>
      <c r="B99" s="3" t="s">
        <v>33</v>
      </c>
      <c r="E99" s="27">
        <v>24</v>
      </c>
      <c r="G99" s="37"/>
      <c r="H99" s="38"/>
      <c r="I99" s="39"/>
    </row>
    <row r="100" spans="1:9" x14ac:dyDescent="0.25">
      <c r="A100" s="3" t="s">
        <v>62</v>
      </c>
      <c r="B100" s="3" t="s">
        <v>154</v>
      </c>
      <c r="E100" s="27">
        <v>4.67</v>
      </c>
      <c r="G100" s="37"/>
      <c r="H100" s="38"/>
      <c r="I100" s="39"/>
    </row>
    <row r="101" spans="1:9" x14ac:dyDescent="0.25">
      <c r="A101" s="3" t="s">
        <v>35</v>
      </c>
      <c r="B101" s="3" t="s">
        <v>36</v>
      </c>
      <c r="E101" s="27">
        <v>1.3</v>
      </c>
      <c r="G101" s="37"/>
      <c r="H101" s="38"/>
      <c r="I101" s="39"/>
    </row>
    <row r="102" spans="1:9" x14ac:dyDescent="0.25">
      <c r="E102" s="34">
        <f>SUM(E94:E101)</f>
        <v>239.35</v>
      </c>
      <c r="G102" s="37">
        <v>225.75</v>
      </c>
      <c r="H102" s="38">
        <f t="shared" si="4"/>
        <v>13.599999999999994</v>
      </c>
      <c r="I102" s="39">
        <f t="shared" si="5"/>
        <v>6.0243632336655573</v>
      </c>
    </row>
    <row r="103" spans="1:9" x14ac:dyDescent="0.25">
      <c r="A103" s="15" t="s">
        <v>63</v>
      </c>
      <c r="G103" s="37"/>
      <c r="H103" s="38"/>
      <c r="I103" s="39"/>
    </row>
    <row r="104" spans="1:9" x14ac:dyDescent="0.25">
      <c r="A104" s="3" t="s">
        <v>64</v>
      </c>
      <c r="B104" s="3" t="s">
        <v>7</v>
      </c>
      <c r="E104" s="27">
        <v>72</v>
      </c>
      <c r="G104" s="37"/>
      <c r="H104" s="38"/>
      <c r="I104" s="39"/>
    </row>
    <row r="105" spans="1:9" x14ac:dyDescent="0.25">
      <c r="A105" s="3" t="s">
        <v>65</v>
      </c>
      <c r="B105" s="3" t="s">
        <v>52</v>
      </c>
      <c r="E105" s="27">
        <v>3.47</v>
      </c>
      <c r="G105" s="37"/>
      <c r="H105" s="38"/>
      <c r="I105" s="39"/>
    </row>
    <row r="106" spans="1:9" x14ac:dyDescent="0.25">
      <c r="A106" s="3" t="s">
        <v>66</v>
      </c>
      <c r="B106" s="3" t="s">
        <v>50</v>
      </c>
      <c r="E106" s="27">
        <v>34</v>
      </c>
      <c r="G106" s="37"/>
      <c r="H106" s="38"/>
      <c r="I106" s="39"/>
    </row>
    <row r="107" spans="1:9" x14ac:dyDescent="0.25">
      <c r="A107" s="3" t="s">
        <v>48</v>
      </c>
      <c r="B107" s="3" t="s">
        <v>47</v>
      </c>
      <c r="E107" s="27">
        <v>16</v>
      </c>
      <c r="G107" s="37"/>
      <c r="H107" s="38"/>
      <c r="I107" s="39"/>
    </row>
    <row r="108" spans="1:9" x14ac:dyDescent="0.25">
      <c r="A108" s="3" t="s">
        <v>61</v>
      </c>
      <c r="B108" s="3" t="s">
        <v>33</v>
      </c>
      <c r="E108" s="27">
        <v>24</v>
      </c>
      <c r="G108" s="37"/>
      <c r="H108" s="38"/>
      <c r="I108" s="39"/>
    </row>
    <row r="109" spans="1:9" x14ac:dyDescent="0.25">
      <c r="A109" s="3" t="s">
        <v>62</v>
      </c>
      <c r="B109" s="3" t="s">
        <v>79</v>
      </c>
      <c r="E109" s="27">
        <v>4.67</v>
      </c>
      <c r="G109" s="37"/>
      <c r="H109" s="38"/>
      <c r="I109" s="39"/>
    </row>
    <row r="110" spans="1:9" s="14" customFormat="1" x14ac:dyDescent="0.25">
      <c r="A110" s="12" t="s">
        <v>35</v>
      </c>
      <c r="B110" s="12" t="s">
        <v>36</v>
      </c>
      <c r="C110" s="13"/>
      <c r="D110" s="25"/>
      <c r="E110" s="29">
        <v>1.3</v>
      </c>
      <c r="G110" s="37"/>
      <c r="H110" s="38"/>
      <c r="I110" s="39"/>
    </row>
    <row r="111" spans="1:9" s="14" customFormat="1" x14ac:dyDescent="0.25">
      <c r="A111" s="12"/>
      <c r="B111" s="12"/>
      <c r="C111" s="13"/>
      <c r="D111" s="25"/>
      <c r="E111" s="34">
        <f>SUM(E104:E110)</f>
        <v>155.44</v>
      </c>
      <c r="G111" s="44">
        <v>145.28</v>
      </c>
      <c r="H111" s="38">
        <f t="shared" si="4"/>
        <v>10.159999999999997</v>
      </c>
      <c r="I111" s="39">
        <f t="shared" si="5"/>
        <v>6.9933920704845791</v>
      </c>
    </row>
    <row r="112" spans="1:9" x14ac:dyDescent="0.25">
      <c r="E112" s="29"/>
      <c r="G112" s="37"/>
    </row>
    <row r="113" spans="7:7" x14ac:dyDescent="0.25">
      <c r="G113" s="37"/>
    </row>
    <row r="114" spans="7:7" x14ac:dyDescent="0.25">
      <c r="G114" s="37"/>
    </row>
    <row r="115" spans="7:7" x14ac:dyDescent="0.25">
      <c r="G115" s="37"/>
    </row>
    <row r="116" spans="7:7" x14ac:dyDescent="0.25">
      <c r="G116" s="4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F5B5-FC26-4727-9CB1-FC3DBA33D96D}">
  <dimension ref="A1:D36"/>
  <sheetViews>
    <sheetView topLeftCell="A13" workbookViewId="0">
      <selection activeCell="A32" sqref="A32:XFD32"/>
    </sheetView>
  </sheetViews>
  <sheetFormatPr defaultRowHeight="15" x14ac:dyDescent="0.25"/>
  <cols>
    <col min="1" max="1" width="40.5703125" bestFit="1" customWidth="1"/>
    <col min="2" max="2" width="14.85546875" style="3" customWidth="1"/>
    <col min="3" max="3" width="9.140625" style="20"/>
    <col min="4" max="4" width="21.140625" bestFit="1" customWidth="1"/>
  </cols>
  <sheetData>
    <row r="1" spans="1:4" x14ac:dyDescent="0.25">
      <c r="A1" s="7" t="s">
        <v>15</v>
      </c>
    </row>
    <row r="2" spans="1:4" x14ac:dyDescent="0.25">
      <c r="A2" s="3" t="s">
        <v>132</v>
      </c>
      <c r="B2" s="3" t="s">
        <v>127</v>
      </c>
      <c r="C2" s="21">
        <v>328.85</v>
      </c>
    </row>
    <row r="3" spans="1:4" x14ac:dyDescent="0.25">
      <c r="A3" s="3" t="s">
        <v>19</v>
      </c>
      <c r="B3" s="3" t="s">
        <v>18</v>
      </c>
      <c r="C3" s="21">
        <v>328.85</v>
      </c>
    </row>
    <row r="4" spans="1:4" x14ac:dyDescent="0.25">
      <c r="A4" s="3" t="s">
        <v>133</v>
      </c>
      <c r="B4" s="3" t="s">
        <v>128</v>
      </c>
      <c r="C4" s="21">
        <v>328.85</v>
      </c>
    </row>
    <row r="5" spans="1:4" x14ac:dyDescent="0.25">
      <c r="A5" s="17" t="s">
        <v>12</v>
      </c>
      <c r="B5" s="17" t="s">
        <v>16</v>
      </c>
      <c r="C5" s="21">
        <v>328.85</v>
      </c>
    </row>
    <row r="6" spans="1:4" x14ac:dyDescent="0.25">
      <c r="A6" s="17" t="s">
        <v>134</v>
      </c>
      <c r="B6" s="17" t="s">
        <v>17</v>
      </c>
      <c r="C6" s="21">
        <v>339.46</v>
      </c>
    </row>
    <row r="7" spans="1:4" x14ac:dyDescent="0.25">
      <c r="A7" s="17" t="s">
        <v>12</v>
      </c>
      <c r="B7" s="17" t="s">
        <v>129</v>
      </c>
      <c r="C7" s="21">
        <v>328.85</v>
      </c>
    </row>
    <row r="8" spans="1:4" x14ac:dyDescent="0.25">
      <c r="A8" s="17" t="s">
        <v>13</v>
      </c>
      <c r="B8" s="17" t="s">
        <v>130</v>
      </c>
      <c r="C8" s="21">
        <v>328.85</v>
      </c>
    </row>
    <row r="9" spans="1:4" x14ac:dyDescent="0.25">
      <c r="A9" s="17" t="s">
        <v>14</v>
      </c>
      <c r="B9" s="17" t="s">
        <v>131</v>
      </c>
      <c r="C9" s="21">
        <v>328.85</v>
      </c>
    </row>
    <row r="11" spans="1:4" x14ac:dyDescent="0.25">
      <c r="A11" s="7" t="s">
        <v>71</v>
      </c>
    </row>
    <row r="12" spans="1:4" x14ac:dyDescent="0.25">
      <c r="A12" s="17" t="s">
        <v>20</v>
      </c>
      <c r="B12" s="17" t="s">
        <v>140</v>
      </c>
      <c r="C12" s="21">
        <v>241.64</v>
      </c>
      <c r="D12" t="s">
        <v>141</v>
      </c>
    </row>
    <row r="13" spans="1:4" x14ac:dyDescent="0.25">
      <c r="A13" s="3" t="s">
        <v>74</v>
      </c>
      <c r="B13" s="3" t="s">
        <v>110</v>
      </c>
      <c r="C13" s="21">
        <v>204.87</v>
      </c>
    </row>
    <row r="14" spans="1:4" x14ac:dyDescent="0.25">
      <c r="A14" s="3" t="s">
        <v>75</v>
      </c>
      <c r="B14" s="3" t="s">
        <v>111</v>
      </c>
      <c r="C14" s="21">
        <v>204.87</v>
      </c>
    </row>
    <row r="15" spans="1:4" x14ac:dyDescent="0.25">
      <c r="A15" s="3" t="s">
        <v>116</v>
      </c>
      <c r="B15" s="3" t="s">
        <v>112</v>
      </c>
      <c r="C15" s="21">
        <v>241.64</v>
      </c>
    </row>
    <row r="16" spans="1:4" x14ac:dyDescent="0.25">
      <c r="A16" s="16" t="s">
        <v>76</v>
      </c>
      <c r="B16" s="16" t="s">
        <v>113</v>
      </c>
      <c r="C16" s="21">
        <v>204.87</v>
      </c>
      <c r="D16" t="s">
        <v>139</v>
      </c>
    </row>
    <row r="17" spans="1:3" x14ac:dyDescent="0.25">
      <c r="A17" s="3" t="s">
        <v>114</v>
      </c>
      <c r="B17" s="3" t="s">
        <v>109</v>
      </c>
      <c r="C17" s="21">
        <v>204.87</v>
      </c>
    </row>
    <row r="18" spans="1:3" x14ac:dyDescent="0.25">
      <c r="A18" s="3" t="s">
        <v>117</v>
      </c>
      <c r="B18" s="3" t="s">
        <v>115</v>
      </c>
      <c r="C18" s="21">
        <v>241.64</v>
      </c>
    </row>
    <row r="19" spans="1:3" x14ac:dyDescent="0.25">
      <c r="A19" s="3" t="s">
        <v>119</v>
      </c>
      <c r="B19" s="3" t="s">
        <v>120</v>
      </c>
      <c r="C19" s="21">
        <v>204.87</v>
      </c>
    </row>
    <row r="20" spans="1:3" x14ac:dyDescent="0.25">
      <c r="A20" s="3" t="s">
        <v>121</v>
      </c>
      <c r="B20" s="3" t="s">
        <v>118</v>
      </c>
      <c r="C20" s="21">
        <v>204.87</v>
      </c>
    </row>
    <row r="21" spans="1:3" x14ac:dyDescent="0.25">
      <c r="A21" s="3" t="s">
        <v>76</v>
      </c>
      <c r="B21" s="3" t="s">
        <v>122</v>
      </c>
      <c r="C21" s="21">
        <v>204.87</v>
      </c>
    </row>
    <row r="23" spans="1:3" x14ac:dyDescent="0.25">
      <c r="A23" s="7" t="s">
        <v>21</v>
      </c>
    </row>
    <row r="24" spans="1:3" x14ac:dyDescent="0.25">
      <c r="A24" s="8" t="s">
        <v>136</v>
      </c>
      <c r="B24" s="3" t="s">
        <v>72</v>
      </c>
      <c r="C24" s="21">
        <v>164.42</v>
      </c>
    </row>
    <row r="25" spans="1:3" x14ac:dyDescent="0.25">
      <c r="A25" s="3" t="s">
        <v>135</v>
      </c>
      <c r="B25" s="3" t="s">
        <v>22</v>
      </c>
      <c r="C25" s="21">
        <v>164.42</v>
      </c>
    </row>
    <row r="26" spans="1:3" x14ac:dyDescent="0.25">
      <c r="A26" s="3" t="s">
        <v>11</v>
      </c>
      <c r="B26" s="3" t="s">
        <v>23</v>
      </c>
      <c r="C26" s="21">
        <v>164.42</v>
      </c>
    </row>
    <row r="27" spans="1:3" x14ac:dyDescent="0.25">
      <c r="A27" s="3" t="s">
        <v>20</v>
      </c>
      <c r="B27" s="3" t="s">
        <v>24</v>
      </c>
      <c r="C27" s="21">
        <v>164.42</v>
      </c>
    </row>
    <row r="28" spans="1:3" x14ac:dyDescent="0.25">
      <c r="A28" s="3" t="s">
        <v>137</v>
      </c>
      <c r="B28" s="3" t="s">
        <v>25</v>
      </c>
      <c r="C28" s="21">
        <v>175.03</v>
      </c>
    </row>
    <row r="29" spans="1:3" x14ac:dyDescent="0.25">
      <c r="A29" s="3" t="s">
        <v>138</v>
      </c>
      <c r="B29" s="3" t="s">
        <v>26</v>
      </c>
      <c r="C29" s="21">
        <v>164.42</v>
      </c>
    </row>
    <row r="30" spans="1:3" x14ac:dyDescent="0.25">
      <c r="A30" s="3"/>
      <c r="C30" s="22"/>
    </row>
    <row r="31" spans="1:3" x14ac:dyDescent="0.25">
      <c r="A31" s="7" t="s">
        <v>97</v>
      </c>
      <c r="C31" s="22"/>
    </row>
    <row r="32" spans="1:3" x14ac:dyDescent="0.25">
      <c r="A32" s="3" t="s">
        <v>20</v>
      </c>
      <c r="B32" s="3" t="s">
        <v>98</v>
      </c>
      <c r="C32" s="21">
        <v>194.36</v>
      </c>
    </row>
    <row r="33" spans="1:3" x14ac:dyDescent="0.25">
      <c r="A33" s="3" t="s">
        <v>99</v>
      </c>
      <c r="B33" s="3" t="s">
        <v>100</v>
      </c>
      <c r="C33" s="21">
        <v>194.36</v>
      </c>
    </row>
    <row r="34" spans="1:3" x14ac:dyDescent="0.25">
      <c r="A34" s="3" t="s">
        <v>101</v>
      </c>
      <c r="B34" s="3" t="s">
        <v>102</v>
      </c>
      <c r="C34" s="21">
        <v>194.36</v>
      </c>
    </row>
    <row r="35" spans="1:3" x14ac:dyDescent="0.25">
      <c r="A35" s="3" t="s">
        <v>124</v>
      </c>
      <c r="B35" s="3" t="s">
        <v>125</v>
      </c>
      <c r="C35" s="21">
        <v>194.36</v>
      </c>
    </row>
    <row r="36" spans="1:3" x14ac:dyDescent="0.25">
      <c r="A36" s="3" t="s">
        <v>123</v>
      </c>
      <c r="B36" s="3" t="s">
        <v>126</v>
      </c>
      <c r="C36" s="21">
        <v>194.36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Updated cannulas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TLC</dc:creator>
  <cp:lastModifiedBy>TLC</cp:lastModifiedBy>
  <dcterms:created xsi:type="dcterms:W3CDTF">2015-11-25T15:37:16Z</dcterms:created>
  <dcterms:modified xsi:type="dcterms:W3CDTF">2022-02-08T17:23:54Z</dcterms:modified>
</cp:coreProperties>
</file>